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ernd\Documents\BVV\Klimaanträge über KMV\"/>
    </mc:Choice>
  </mc:AlternateContent>
  <xr:revisionPtr revIDLastSave="0" documentId="13_ncr:1_{C0BD5883-FF6E-44BF-90D0-0429200F8DED}" xr6:coauthVersionLast="45" xr6:coauthVersionMax="45" xr10:uidLastSave="{00000000-0000-0000-0000-000000000000}"/>
  <bookViews>
    <workbookView xWindow="-108" yWindow="-108" windowWidth="22020" windowHeight="13176" activeTab="1" xr2:uid="{0F67E0B1-444D-447D-96DB-AEDD1FD2159F}"/>
  </bookViews>
  <sheets>
    <sheet name="Tabelle2" sheetId="2" r:id="rId1"/>
    <sheet name="Tabell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2" l="1"/>
  <c r="C58" i="2"/>
  <c r="C59" i="2"/>
  <c r="C60" i="2"/>
  <c r="C61" i="2"/>
  <c r="C36" i="2"/>
  <c r="C37" i="2"/>
  <c r="C38" i="2"/>
  <c r="C39" i="2"/>
  <c r="C40" i="2"/>
  <c r="C41" i="2"/>
  <c r="C42" i="2"/>
  <c r="D54" i="2"/>
  <c r="D55" i="2" s="1"/>
  <c r="D53" i="2"/>
  <c r="F53" i="2" s="1"/>
  <c r="H53" i="2" s="1"/>
  <c r="H52" i="2"/>
  <c r="F52" i="2"/>
  <c r="E52" i="2"/>
  <c r="G52" i="2" s="1"/>
  <c r="D30" i="2"/>
  <c r="D31" i="2" s="1"/>
  <c r="F29" i="2"/>
  <c r="H29" i="2" s="1"/>
  <c r="D29" i="2"/>
  <c r="G28" i="2"/>
  <c r="F28" i="2"/>
  <c r="H28" i="2" s="1"/>
  <c r="E28" i="2"/>
  <c r="E29" i="2" s="1"/>
  <c r="I27" i="2"/>
  <c r="D12" i="2"/>
  <c r="D11" i="2"/>
  <c r="D10" i="2"/>
  <c r="D9" i="2"/>
  <c r="D8" i="2"/>
  <c r="D7" i="2"/>
  <c r="D6" i="2"/>
  <c r="D5" i="2"/>
  <c r="F55" i="2" l="1"/>
  <c r="H55" i="2" s="1"/>
  <c r="D56" i="2"/>
  <c r="D32" i="2"/>
  <c r="F31" i="2"/>
  <c r="H31" i="2" s="1"/>
  <c r="I52" i="2"/>
  <c r="G29" i="2"/>
  <c r="I29" i="2" s="1"/>
  <c r="E30" i="2"/>
  <c r="I28" i="2"/>
  <c r="F54" i="2"/>
  <c r="H54" i="2" s="1"/>
  <c r="F30" i="2"/>
  <c r="E53" i="2"/>
  <c r="I27" i="1"/>
  <c r="E52" i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D53" i="1"/>
  <c r="D54" i="1" s="1"/>
  <c r="D55" i="1" s="1"/>
  <c r="D56" i="1" s="1"/>
  <c r="D57" i="1" s="1"/>
  <c r="D58" i="1" s="1"/>
  <c r="D59" i="1" s="1"/>
  <c r="D60" i="1" s="1"/>
  <c r="D61" i="1" s="1"/>
  <c r="D62" i="1" s="1"/>
  <c r="F52" i="1"/>
  <c r="H52" i="1" s="1"/>
  <c r="F28" i="1"/>
  <c r="H28" i="1" s="1"/>
  <c r="E28" i="1"/>
  <c r="G28" i="1" s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G53" i="2" l="1"/>
  <c r="E54" i="2"/>
  <c r="H30" i="2"/>
  <c r="F32" i="2"/>
  <c r="H32" i="2" s="1"/>
  <c r="D33" i="2"/>
  <c r="E31" i="2"/>
  <c r="G30" i="2"/>
  <c r="F56" i="2"/>
  <c r="H56" i="2" s="1"/>
  <c r="D57" i="2"/>
  <c r="E29" i="1"/>
  <c r="G29" i="1" s="1"/>
  <c r="I29" i="1" s="1"/>
  <c r="F40" i="1"/>
  <c r="H40" i="1" s="1"/>
  <c r="F34" i="1"/>
  <c r="H34" i="1" s="1"/>
  <c r="F33" i="1"/>
  <c r="H33" i="1" s="1"/>
  <c r="F32" i="1"/>
  <c r="H32" i="1" s="1"/>
  <c r="F31" i="1"/>
  <c r="H31" i="1" s="1"/>
  <c r="I28" i="1"/>
  <c r="D63" i="1"/>
  <c r="C62" i="1"/>
  <c r="E30" i="1"/>
  <c r="F39" i="1"/>
  <c r="H39" i="1" s="1"/>
  <c r="F38" i="1"/>
  <c r="H38" i="1" s="1"/>
  <c r="F30" i="1"/>
  <c r="H30" i="1" s="1"/>
  <c r="C43" i="1"/>
  <c r="F43" i="1" s="1"/>
  <c r="H43" i="1" s="1"/>
  <c r="F37" i="1"/>
  <c r="H37" i="1" s="1"/>
  <c r="F29" i="1"/>
  <c r="H29" i="1" s="1"/>
  <c r="F42" i="1"/>
  <c r="H42" i="1" s="1"/>
  <c r="F36" i="1"/>
  <c r="H36" i="1" s="1"/>
  <c r="F41" i="1"/>
  <c r="H41" i="1" s="1"/>
  <c r="F35" i="1"/>
  <c r="H35" i="1" s="1"/>
  <c r="F54" i="1"/>
  <c r="H54" i="1" s="1"/>
  <c r="G53" i="1"/>
  <c r="I53" i="1" s="1"/>
  <c r="F53" i="1"/>
  <c r="G52" i="1"/>
  <c r="D45" i="1"/>
  <c r="C44" i="1"/>
  <c r="F44" i="1" s="1"/>
  <c r="H44" i="1" s="1"/>
  <c r="F33" i="2" l="1"/>
  <c r="D34" i="2"/>
  <c r="D58" i="2"/>
  <c r="F57" i="2"/>
  <c r="I30" i="2"/>
  <c r="E55" i="2"/>
  <c r="G54" i="2"/>
  <c r="I54" i="2" s="1"/>
  <c r="E32" i="2"/>
  <c r="G31" i="2"/>
  <c r="I31" i="2" s="1"/>
  <c r="I53" i="2"/>
  <c r="D64" i="1"/>
  <c r="C63" i="1"/>
  <c r="E31" i="1"/>
  <c r="G30" i="1"/>
  <c r="H53" i="1"/>
  <c r="G54" i="1"/>
  <c r="I54" i="1" s="1"/>
  <c r="I52" i="1"/>
  <c r="F55" i="1"/>
  <c r="H55" i="1" s="1"/>
  <c r="D46" i="1"/>
  <c r="C45" i="1"/>
  <c r="F45" i="1" s="1"/>
  <c r="E56" i="2" l="1"/>
  <c r="G55" i="2"/>
  <c r="I55" i="2" s="1"/>
  <c r="H57" i="2"/>
  <c r="D59" i="2"/>
  <c r="F58" i="2"/>
  <c r="H58" i="2" s="1"/>
  <c r="H33" i="2"/>
  <c r="G32" i="2"/>
  <c r="E33" i="2"/>
  <c r="D35" i="2"/>
  <c r="F34" i="2"/>
  <c r="H34" i="2" s="1"/>
  <c r="E32" i="1"/>
  <c r="G31" i="1"/>
  <c r="I31" i="1" s="1"/>
  <c r="I30" i="1"/>
  <c r="D65" i="1"/>
  <c r="C64" i="1"/>
  <c r="H45" i="1"/>
  <c r="F56" i="1"/>
  <c r="H56" i="1" s="1"/>
  <c r="G55" i="1"/>
  <c r="D47" i="1"/>
  <c r="C46" i="1"/>
  <c r="F46" i="1" s="1"/>
  <c r="H46" i="1" s="1"/>
  <c r="G56" i="2" l="1"/>
  <c r="I56" i="2" s="1"/>
  <c r="E57" i="2"/>
  <c r="F59" i="2"/>
  <c r="H59" i="2" s="1"/>
  <c r="D60" i="2"/>
  <c r="G33" i="2"/>
  <c r="I33" i="2" s="1"/>
  <c r="E34" i="2"/>
  <c r="I32" i="2"/>
  <c r="D36" i="2"/>
  <c r="F35" i="2"/>
  <c r="H35" i="2" s="1"/>
  <c r="D66" i="1"/>
  <c r="C65" i="1"/>
  <c r="E33" i="1"/>
  <c r="G32" i="1"/>
  <c r="F57" i="1"/>
  <c r="H57" i="1" s="1"/>
  <c r="I55" i="1"/>
  <c r="G56" i="1"/>
  <c r="I56" i="1" s="1"/>
  <c r="D48" i="1"/>
  <c r="C48" i="1" s="1"/>
  <c r="F48" i="1" s="1"/>
  <c r="H48" i="1" s="1"/>
  <c r="C47" i="1"/>
  <c r="F47" i="1" s="1"/>
  <c r="D5" i="1"/>
  <c r="D6" i="1"/>
  <c r="D7" i="1"/>
  <c r="D8" i="1"/>
  <c r="D9" i="1"/>
  <c r="D10" i="1"/>
  <c r="D11" i="1"/>
  <c r="D12" i="1"/>
  <c r="F60" i="2" l="1"/>
  <c r="H60" i="2" s="1"/>
  <c r="D61" i="2"/>
  <c r="E35" i="2"/>
  <c r="G34" i="2"/>
  <c r="F36" i="2"/>
  <c r="D37" i="2"/>
  <c r="G57" i="2"/>
  <c r="I57" i="2" s="1"/>
  <c r="E58" i="2"/>
  <c r="I32" i="1"/>
  <c r="E34" i="1"/>
  <c r="G33" i="1"/>
  <c r="I33" i="1" s="1"/>
  <c r="H47" i="1"/>
  <c r="H49" i="1" s="1"/>
  <c r="F49" i="1"/>
  <c r="D67" i="1"/>
  <c r="D68" i="1" s="1"/>
  <c r="D69" i="1" s="1"/>
  <c r="D70" i="1" s="1"/>
  <c r="D71" i="1" s="1"/>
  <c r="D72" i="1" s="1"/>
  <c r="C66" i="1"/>
  <c r="F58" i="1"/>
  <c r="H58" i="1" s="1"/>
  <c r="G57" i="1"/>
  <c r="I57" i="1" s="1"/>
  <c r="F37" i="2" l="1"/>
  <c r="H37" i="2" s="1"/>
  <c r="D38" i="2"/>
  <c r="H36" i="2"/>
  <c r="I34" i="2"/>
  <c r="E36" i="2"/>
  <c r="G35" i="2"/>
  <c r="I35" i="2" s="1"/>
  <c r="F61" i="2"/>
  <c r="H61" i="2" s="1"/>
  <c r="D62" i="2"/>
  <c r="E59" i="2"/>
  <c r="G58" i="2"/>
  <c r="I58" i="2" s="1"/>
  <c r="E35" i="1"/>
  <c r="G34" i="1"/>
  <c r="I34" i="1" s="1"/>
  <c r="G58" i="1"/>
  <c r="F59" i="1"/>
  <c r="G36" i="2" l="1"/>
  <c r="I36" i="2" s="1"/>
  <c r="E37" i="2"/>
  <c r="E60" i="2"/>
  <c r="G59" i="2"/>
  <c r="I59" i="2" s="1"/>
  <c r="D63" i="2"/>
  <c r="C62" i="2"/>
  <c r="F62" i="2" s="1"/>
  <c r="H62" i="2" s="1"/>
  <c r="D39" i="2"/>
  <c r="F38" i="2"/>
  <c r="H38" i="2" s="1"/>
  <c r="E36" i="1"/>
  <c r="G35" i="1"/>
  <c r="H59" i="1"/>
  <c r="G59" i="1"/>
  <c r="I59" i="1" s="1"/>
  <c r="I58" i="1"/>
  <c r="F60" i="1"/>
  <c r="H60" i="1" s="1"/>
  <c r="D40" i="2" l="1"/>
  <c r="F39" i="2"/>
  <c r="H39" i="2" s="1"/>
  <c r="D64" i="2"/>
  <c r="C63" i="2"/>
  <c r="F63" i="2" s="1"/>
  <c r="H63" i="2" s="1"/>
  <c r="G60" i="2"/>
  <c r="I60" i="2" s="1"/>
  <c r="E61" i="2"/>
  <c r="G37" i="2"/>
  <c r="I37" i="2" s="1"/>
  <c r="E38" i="2"/>
  <c r="I35" i="1"/>
  <c r="E37" i="1"/>
  <c r="G36" i="1"/>
  <c r="I36" i="1" s="1"/>
  <c r="F61" i="1"/>
  <c r="H61" i="1" s="1"/>
  <c r="G60" i="1"/>
  <c r="I60" i="1" s="1"/>
  <c r="E39" i="2" l="1"/>
  <c r="G38" i="2"/>
  <c r="I38" i="2" s="1"/>
  <c r="G61" i="2"/>
  <c r="I61" i="2" s="1"/>
  <c r="E62" i="2"/>
  <c r="D65" i="2"/>
  <c r="C64" i="2"/>
  <c r="F64" i="2" s="1"/>
  <c r="H64" i="2" s="1"/>
  <c r="F40" i="2"/>
  <c r="H40" i="2" s="1"/>
  <c r="D41" i="2"/>
  <c r="E38" i="1"/>
  <c r="G37" i="1"/>
  <c r="I37" i="1" s="1"/>
  <c r="G61" i="1"/>
  <c r="I61" i="1" s="1"/>
  <c r="F62" i="1"/>
  <c r="H62" i="1" s="1"/>
  <c r="G62" i="2" l="1"/>
  <c r="I62" i="2" s="1"/>
  <c r="E63" i="2"/>
  <c r="E40" i="2"/>
  <c r="G39" i="2"/>
  <c r="I39" i="2" s="1"/>
  <c r="F41" i="2"/>
  <c r="H41" i="2" s="1"/>
  <c r="D42" i="2"/>
  <c r="D66" i="2"/>
  <c r="C65" i="2"/>
  <c r="F65" i="2" s="1"/>
  <c r="H65" i="2" s="1"/>
  <c r="E39" i="1"/>
  <c r="G38" i="1"/>
  <c r="I38" i="1" s="1"/>
  <c r="G62" i="1"/>
  <c r="I62" i="1" s="1"/>
  <c r="F63" i="1"/>
  <c r="H63" i="1" s="1"/>
  <c r="D43" i="2" l="1"/>
  <c r="F42" i="2"/>
  <c r="H42" i="2" s="1"/>
  <c r="D67" i="2"/>
  <c r="C66" i="2"/>
  <c r="F66" i="2" s="1"/>
  <c r="H66" i="2" s="1"/>
  <c r="G40" i="2"/>
  <c r="I40" i="2" s="1"/>
  <c r="E41" i="2"/>
  <c r="E64" i="2"/>
  <c r="G63" i="2"/>
  <c r="I63" i="2" s="1"/>
  <c r="E40" i="1"/>
  <c r="G39" i="1"/>
  <c r="I39" i="1" s="1"/>
  <c r="G63" i="1"/>
  <c r="I63" i="1" s="1"/>
  <c r="F64" i="1"/>
  <c r="H64" i="1" s="1"/>
  <c r="E65" i="2" l="1"/>
  <c r="G64" i="2"/>
  <c r="I64" i="2" s="1"/>
  <c r="G41" i="2"/>
  <c r="I41" i="2" s="1"/>
  <c r="E42" i="2"/>
  <c r="D68" i="2"/>
  <c r="C67" i="2"/>
  <c r="F67" i="2" s="1"/>
  <c r="H67" i="2" s="1"/>
  <c r="D44" i="2"/>
  <c r="C43" i="2"/>
  <c r="F43" i="2" s="1"/>
  <c r="H43" i="2" s="1"/>
  <c r="E41" i="1"/>
  <c r="G40" i="1"/>
  <c r="I40" i="1" s="1"/>
  <c r="F65" i="1"/>
  <c r="H65" i="1" s="1"/>
  <c r="G64" i="1"/>
  <c r="I64" i="1" s="1"/>
  <c r="D45" i="2" l="1"/>
  <c r="C44" i="2"/>
  <c r="F44" i="2" s="1"/>
  <c r="H44" i="2" s="1"/>
  <c r="D69" i="2"/>
  <c r="C68" i="2"/>
  <c r="F68" i="2" s="1"/>
  <c r="H68" i="2" s="1"/>
  <c r="G42" i="2"/>
  <c r="I42" i="2" s="1"/>
  <c r="E43" i="2"/>
  <c r="E66" i="2"/>
  <c r="G65" i="2"/>
  <c r="I65" i="2" s="1"/>
  <c r="E42" i="1"/>
  <c r="G41" i="1"/>
  <c r="I41" i="1" s="1"/>
  <c r="F66" i="1"/>
  <c r="H66" i="1" s="1"/>
  <c r="G65" i="1"/>
  <c r="I65" i="1" s="1"/>
  <c r="G66" i="2" l="1"/>
  <c r="I66" i="2" s="1"/>
  <c r="E67" i="2"/>
  <c r="E44" i="2"/>
  <c r="G43" i="2"/>
  <c r="I43" i="2" s="1"/>
  <c r="D70" i="2"/>
  <c r="C69" i="2"/>
  <c r="F69" i="2" s="1"/>
  <c r="H69" i="2" s="1"/>
  <c r="D46" i="2"/>
  <c r="C45" i="2"/>
  <c r="F45" i="2" s="1"/>
  <c r="H45" i="2" s="1"/>
  <c r="E43" i="1"/>
  <c r="G42" i="1"/>
  <c r="I42" i="1" s="1"/>
  <c r="G66" i="1"/>
  <c r="I66" i="1" s="1"/>
  <c r="C67" i="1"/>
  <c r="F67" i="1" s="1"/>
  <c r="H67" i="1" s="1"/>
  <c r="D47" i="2" l="1"/>
  <c r="C46" i="2"/>
  <c r="F46" i="2" s="1"/>
  <c r="H46" i="2" s="1"/>
  <c r="D71" i="2"/>
  <c r="C70" i="2"/>
  <c r="F70" i="2" s="1"/>
  <c r="H70" i="2" s="1"/>
  <c r="E45" i="2"/>
  <c r="G44" i="2"/>
  <c r="I44" i="2" s="1"/>
  <c r="G67" i="2"/>
  <c r="I67" i="2" s="1"/>
  <c r="E68" i="2"/>
  <c r="E44" i="1"/>
  <c r="G43" i="1"/>
  <c r="I43" i="1" s="1"/>
  <c r="C68" i="1"/>
  <c r="F68" i="1" s="1"/>
  <c r="H68" i="1" s="1"/>
  <c r="G67" i="1"/>
  <c r="I67" i="1" s="1"/>
  <c r="G68" i="2" l="1"/>
  <c r="I68" i="2" s="1"/>
  <c r="E69" i="2"/>
  <c r="E46" i="2"/>
  <c r="G45" i="2"/>
  <c r="I45" i="2" s="1"/>
  <c r="D72" i="2"/>
  <c r="C72" i="2" s="1"/>
  <c r="F72" i="2" s="1"/>
  <c r="C71" i="2"/>
  <c r="F71" i="2" s="1"/>
  <c r="H71" i="2" s="1"/>
  <c r="D48" i="2"/>
  <c r="C48" i="2" s="1"/>
  <c r="F48" i="2" s="1"/>
  <c r="C47" i="2"/>
  <c r="F47" i="2" s="1"/>
  <c r="H47" i="2" s="1"/>
  <c r="E45" i="1"/>
  <c r="G44" i="1"/>
  <c r="I44" i="1" s="1"/>
  <c r="C69" i="1"/>
  <c r="F69" i="1" s="1"/>
  <c r="H69" i="1" s="1"/>
  <c r="G68" i="1"/>
  <c r="I68" i="1" s="1"/>
  <c r="H72" i="2" l="1"/>
  <c r="H73" i="2" s="1"/>
  <c r="F73" i="2"/>
  <c r="H48" i="2"/>
  <c r="H49" i="2" s="1"/>
  <c r="F49" i="2"/>
  <c r="G46" i="2"/>
  <c r="I46" i="2" s="1"/>
  <c r="E47" i="2"/>
  <c r="G69" i="2"/>
  <c r="I69" i="2" s="1"/>
  <c r="E70" i="2"/>
  <c r="E46" i="1"/>
  <c r="G45" i="1"/>
  <c r="I45" i="1" s="1"/>
  <c r="C70" i="1"/>
  <c r="F70" i="1" s="1"/>
  <c r="H70" i="1" s="1"/>
  <c r="G69" i="1"/>
  <c r="I69" i="1" s="1"/>
  <c r="G70" i="2" l="1"/>
  <c r="I70" i="2" s="1"/>
  <c r="E71" i="2"/>
  <c r="G47" i="2"/>
  <c r="I47" i="2" s="1"/>
  <c r="E48" i="2"/>
  <c r="G48" i="2" s="1"/>
  <c r="E47" i="1"/>
  <c r="G46" i="1"/>
  <c r="I46" i="1" s="1"/>
  <c r="G70" i="1"/>
  <c r="I70" i="1" s="1"/>
  <c r="C71" i="1"/>
  <c r="F71" i="1" s="1"/>
  <c r="H71" i="1" s="1"/>
  <c r="C72" i="1"/>
  <c r="F72" i="1" s="1"/>
  <c r="I48" i="2" l="1"/>
  <c r="I49" i="2" s="1"/>
  <c r="G49" i="2"/>
  <c r="E72" i="2"/>
  <c r="G72" i="2" s="1"/>
  <c r="G71" i="2"/>
  <c r="I71" i="2" s="1"/>
  <c r="E48" i="1"/>
  <c r="G48" i="1" s="1"/>
  <c r="G47" i="1"/>
  <c r="I47" i="1" s="1"/>
  <c r="G72" i="1"/>
  <c r="G71" i="1"/>
  <c r="I71" i="1" s="1"/>
  <c r="H72" i="1"/>
  <c r="H73" i="1" s="1"/>
  <c r="F73" i="1"/>
  <c r="I72" i="2" l="1"/>
  <c r="I73" i="2" s="1"/>
  <c r="G73" i="2"/>
  <c r="I48" i="1"/>
  <c r="I49" i="1" s="1"/>
  <c r="G49" i="1"/>
  <c r="I72" i="1"/>
  <c r="I73" i="1" s="1"/>
  <c r="G73" i="1"/>
</calcChain>
</file>

<file path=xl/sharedStrings.xml><?xml version="1.0" encoding="utf-8"?>
<sst xmlns="http://schemas.openxmlformats.org/spreadsheetml/2006/main" count="108" uniqueCount="38">
  <si>
    <t>Jahr</t>
  </si>
  <si>
    <t>€/t CO2 BuReg.</t>
  </si>
  <si>
    <t>€/t CO2 Wiss/f4f</t>
  </si>
  <si>
    <t>Studie Berliner Mieterverein 2017</t>
  </si>
  <si>
    <t>€/m²</t>
  </si>
  <si>
    <r>
      <rPr>
        <sz val="11"/>
        <color theme="1"/>
        <rFont val="Calibri"/>
        <family val="2"/>
      </rPr>
      <t xml:space="preserve">Ø </t>
    </r>
    <r>
      <rPr>
        <sz val="11"/>
        <color theme="1"/>
        <rFont val="Calibri"/>
        <family val="2"/>
        <scheme val="minor"/>
      </rPr>
      <t>Mietanstieg</t>
    </r>
  </si>
  <si>
    <t>Ø Baukosten</t>
  </si>
  <si>
    <t>%</t>
  </si>
  <si>
    <t>min. Anteil energ.</t>
  </si>
  <si>
    <t>max. Anteil energ.</t>
  </si>
  <si>
    <t>Ø Mod.-Baukosten</t>
  </si>
  <si>
    <t>kWh/m²a</t>
  </si>
  <si>
    <t>mit öff. Fördermitteln</t>
  </si>
  <si>
    <t>Ø Mod.-Umlage</t>
  </si>
  <si>
    <t>unverändert gelassen</t>
  </si>
  <si>
    <t>Heizkostenvorauszahlung</t>
  </si>
  <si>
    <t>Endenergie, soweit bekannt</t>
  </si>
  <si>
    <t>Ökomietspiegel</t>
  </si>
  <si>
    <t>Mietsteigerung 2%</t>
  </si>
  <si>
    <t>Umlage 35 % ü. Mietspiegel</t>
  </si>
  <si>
    <t>Mietsteigerung 3%</t>
  </si>
  <si>
    <t>KfW-Effizienzhaus 55</t>
  </si>
  <si>
    <t>KfW-Effizienzhaus 70</t>
  </si>
  <si>
    <t>KfW-Effizienzhaus 85</t>
  </si>
  <si>
    <t>KfW-Effizienzhaus 100</t>
  </si>
  <si>
    <t>KfW-Effizienzhaus 115</t>
  </si>
  <si>
    <t>KfW-Effizienzhaus Denkmal</t>
  </si>
  <si>
    <t>Heizungs-/Lüftungspaket</t>
  </si>
  <si>
    <t>Einzelmaßnahmen</t>
  </si>
  <si>
    <t>Kreditvariante</t>
  </si>
  <si>
    <t>Tilgungs-zuschuss</t>
  </si>
  <si>
    <t>Tilgungs-zuschuss neu</t>
  </si>
  <si>
    <t>Zuschussvariante</t>
  </si>
  <si>
    <t>Zuschuss</t>
  </si>
  <si>
    <t>Zuschuss neu</t>
  </si>
  <si>
    <t>Umlage 17,5 % ü. Mietspiegel</t>
  </si>
  <si>
    <t>KfW aktuell</t>
  </si>
  <si>
    <t>KfW gemäß Klimabeschluss Bundesregierung - Annahmen ohne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</si>
</sst>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9" fontId="0" fillId="0" borderId="0" xfId="0" applyNumberFormat="1"/>
    <xf numFmtId="165" fontId="0" fillId="0" borderId="0" xfId="2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2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Vergleich</a:t>
            </a:r>
            <a:r>
              <a:rPr lang="de-DE" baseline="0"/>
              <a:t> Preisentwicklung pro Tonne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Tabelle2!$C$2</c:f>
              <c:strCache>
                <c:ptCount val="1"/>
                <c:pt idx="0">
                  <c:v>€/t CO2 BuReg.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Tabelle2!$B$3:$B$13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Tabelle2!$C$3:$C$13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B-44F5-A8C6-0371E81D4FCE}"/>
            </c:ext>
          </c:extLst>
        </c:ser>
        <c:ser>
          <c:idx val="1"/>
          <c:order val="1"/>
          <c:tx>
            <c:strRef>
              <c:f>Tabelle2!$D$2</c:f>
              <c:strCache>
                <c:ptCount val="1"/>
                <c:pt idx="0">
                  <c:v>€/t CO2 Wiss/f4f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Tabelle2!$B$3:$B$13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Tabelle2!$D$3:$D$13</c:f>
              <c:numCache>
                <c:formatCode>_("€"* #,##0.00_);_("€"* \(#,##0.00\);_("€"* "-"??_);_(@_)</c:formatCode>
                <c:ptCount val="11"/>
                <c:pt idx="0">
                  <c:v>35</c:v>
                </c:pt>
                <c:pt idx="1">
                  <c:v>50</c:v>
                </c:pt>
                <c:pt idx="2">
                  <c:v>64</c:v>
                </c:pt>
                <c:pt idx="3">
                  <c:v>78.5</c:v>
                </c:pt>
                <c:pt idx="4">
                  <c:v>93</c:v>
                </c:pt>
                <c:pt idx="5">
                  <c:v>107.5</c:v>
                </c:pt>
                <c:pt idx="6">
                  <c:v>122</c:v>
                </c:pt>
                <c:pt idx="7">
                  <c:v>136.5</c:v>
                </c:pt>
                <c:pt idx="8">
                  <c:v>151</c:v>
                </c:pt>
                <c:pt idx="9">
                  <c:v>165.5</c:v>
                </c:pt>
                <c:pt idx="1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B-44F5-A8C6-0371E81D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484720"/>
        <c:axId val="591483080"/>
      </c:barChart>
      <c:catAx>
        <c:axId val="5914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483080"/>
        <c:crosses val="autoZero"/>
        <c:auto val="1"/>
        <c:lblAlgn val="ctr"/>
        <c:lblOffset val="100"/>
        <c:noMultiLvlLbl val="0"/>
      </c:catAx>
      <c:valAx>
        <c:axId val="59148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48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baseline="0">
                <a:effectLst/>
              </a:rPr>
              <a:t>Kostenumlage 4% gegenüber Ökomietspiegel</a:t>
            </a:r>
            <a:endParaRPr lang="de-DE" sz="1100">
              <a:effectLst/>
            </a:endParaRPr>
          </a:p>
        </c:rich>
      </c:tx>
      <c:layout>
        <c:manualLayout>
          <c:xMode val="edge"/>
          <c:yMode val="edge"/>
          <c:x val="0.1613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Tabelle2!$C$27</c:f>
              <c:strCache>
                <c:ptCount val="1"/>
                <c:pt idx="0">
                  <c:v>Umlage 17,5 % ü. Mietspiegel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Tabelle2!$B$28:$B$48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Tabelle2!$C$28:$C$48</c:f>
              <c:numCache>
                <c:formatCode>General</c:formatCode>
                <c:ptCount val="21"/>
                <c:pt idx="0">
                  <c:v>1.175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1.1950925686223111</c:v>
                </c:pt>
                <c:pt idx="9">
                  <c:v>1.2189944199947573</c:v>
                </c:pt>
                <c:pt idx="10">
                  <c:v>1.2433743083946525</c:v>
                </c:pt>
                <c:pt idx="11">
                  <c:v>1.2682417945625455</c:v>
                </c:pt>
                <c:pt idx="12">
                  <c:v>1.2936066304537963</c:v>
                </c:pt>
                <c:pt idx="13">
                  <c:v>1.3194787630628724</c:v>
                </c:pt>
                <c:pt idx="14">
                  <c:v>1.3458683383241299</c:v>
                </c:pt>
                <c:pt idx="15">
                  <c:v>1.3727857050906125</c:v>
                </c:pt>
                <c:pt idx="16">
                  <c:v>1.4002414191924248</c:v>
                </c:pt>
                <c:pt idx="17">
                  <c:v>1.4282462475762734</c:v>
                </c:pt>
                <c:pt idx="18">
                  <c:v>1.4568111725277988</c:v>
                </c:pt>
                <c:pt idx="19">
                  <c:v>1.4859473959783549</c:v>
                </c:pt>
                <c:pt idx="20">
                  <c:v>1.5156663438979221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4-40E3-963F-AEEAFDCCFBF4}"/>
            </c:ext>
          </c:extLst>
        </c:ser>
        <c:ser>
          <c:idx val="1"/>
          <c:order val="1"/>
          <c:tx>
            <c:strRef>
              <c:f>Tabelle2!$D$27</c:f>
              <c:strCache>
                <c:ptCount val="1"/>
                <c:pt idx="0">
                  <c:v>Mietsteigerung 2%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Tabelle2!$B$28:$B$48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Tabelle2!$D$28:$D$48</c:f>
              <c:numCache>
                <c:formatCode>General</c:formatCode>
                <c:ptCount val="21"/>
                <c:pt idx="0">
                  <c:v>1.02</c:v>
                </c:pt>
                <c:pt idx="1">
                  <c:v>1.0404</c:v>
                </c:pt>
                <c:pt idx="2">
                  <c:v>1.0612079999999999</c:v>
                </c:pt>
                <c:pt idx="3">
                  <c:v>1.08243216</c:v>
                </c:pt>
                <c:pt idx="4">
                  <c:v>1.1040808032</c:v>
                </c:pt>
                <c:pt idx="5">
                  <c:v>1.1261624192640001</c:v>
                </c:pt>
                <c:pt idx="6">
                  <c:v>1.14868566764928</c:v>
                </c:pt>
                <c:pt idx="7">
                  <c:v>1.1716593810022657</c:v>
                </c:pt>
                <c:pt idx="8">
                  <c:v>1.1950925686223111</c:v>
                </c:pt>
                <c:pt idx="9">
                  <c:v>1.2189944199947573</c:v>
                </c:pt>
                <c:pt idx="10">
                  <c:v>1.2433743083946525</c:v>
                </c:pt>
                <c:pt idx="11">
                  <c:v>1.2682417945625455</c:v>
                </c:pt>
                <c:pt idx="12">
                  <c:v>1.2936066304537963</c:v>
                </c:pt>
                <c:pt idx="13">
                  <c:v>1.3194787630628724</c:v>
                </c:pt>
                <c:pt idx="14">
                  <c:v>1.3458683383241299</c:v>
                </c:pt>
                <c:pt idx="15">
                  <c:v>1.3727857050906125</c:v>
                </c:pt>
                <c:pt idx="16">
                  <c:v>1.4002414191924248</c:v>
                </c:pt>
                <c:pt idx="17">
                  <c:v>1.4282462475762734</c:v>
                </c:pt>
                <c:pt idx="18">
                  <c:v>1.4568111725277988</c:v>
                </c:pt>
                <c:pt idx="19">
                  <c:v>1.4859473959783549</c:v>
                </c:pt>
                <c:pt idx="20">
                  <c:v>1.5156663438979221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4-40E3-963F-AEEAFDCCFBF4}"/>
            </c:ext>
          </c:extLst>
        </c:ser>
        <c:ser>
          <c:idx val="2"/>
          <c:order val="2"/>
          <c:tx>
            <c:strRef>
              <c:f>Tabelle2!$E$27</c:f>
              <c:strCache>
                <c:ptCount val="1"/>
                <c:pt idx="0">
                  <c:v>Ökomietspiegel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Tabelle2!$B$28:$B$48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Tabelle2!$E$28:$E$48</c:f>
              <c:numCache>
                <c:formatCode>General</c:formatCode>
                <c:ptCount val="21"/>
                <c:pt idx="0">
                  <c:v>1.1220000000000001</c:v>
                </c:pt>
                <c:pt idx="1">
                  <c:v>1.1444400000000001</c:v>
                </c:pt>
                <c:pt idx="2">
                  <c:v>1.1673288000000002</c:v>
                </c:pt>
                <c:pt idx="3">
                  <c:v>1.1906753760000002</c:v>
                </c:pt>
                <c:pt idx="4">
                  <c:v>1.2144888835200003</c:v>
                </c:pt>
                <c:pt idx="5">
                  <c:v>1.2387786611904004</c:v>
                </c:pt>
                <c:pt idx="6">
                  <c:v>1.2635542344142083</c:v>
                </c:pt>
                <c:pt idx="7">
                  <c:v>1.2888253191024925</c:v>
                </c:pt>
                <c:pt idx="8">
                  <c:v>1.3146018254845424</c:v>
                </c:pt>
                <c:pt idx="9">
                  <c:v>1.3408938619942332</c:v>
                </c:pt>
                <c:pt idx="10">
                  <c:v>1.3677117392341178</c:v>
                </c:pt>
                <c:pt idx="11">
                  <c:v>1.3950659740188003</c:v>
                </c:pt>
                <c:pt idx="12">
                  <c:v>1.4229672934991764</c:v>
                </c:pt>
                <c:pt idx="13">
                  <c:v>1.4514266393691599</c:v>
                </c:pt>
                <c:pt idx="14">
                  <c:v>1.4804551721565431</c:v>
                </c:pt>
                <c:pt idx="15">
                  <c:v>1.510064275599674</c:v>
                </c:pt>
                <c:pt idx="16">
                  <c:v>1.5402655611116676</c:v>
                </c:pt>
                <c:pt idx="17">
                  <c:v>1.5710708723339009</c:v>
                </c:pt>
                <c:pt idx="18">
                  <c:v>1.6024922897805789</c:v>
                </c:pt>
                <c:pt idx="19">
                  <c:v>1.6345421355761904</c:v>
                </c:pt>
                <c:pt idx="20">
                  <c:v>1.6672329782877142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4-40E3-963F-AEEAFDCCF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995312"/>
        <c:axId val="743995640"/>
      </c:lineChart>
      <c:catAx>
        <c:axId val="74399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995640"/>
        <c:crosses val="autoZero"/>
        <c:auto val="1"/>
        <c:lblAlgn val="ctr"/>
        <c:lblOffset val="100"/>
        <c:noMultiLvlLbl val="0"/>
      </c:catAx>
      <c:valAx>
        <c:axId val="743995640"/>
        <c:scaling>
          <c:orientation val="minMax"/>
          <c:max val="2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9953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baseline="0">
                <a:effectLst/>
              </a:rPr>
              <a:t>Umlage 4% ggü. Ökomietspiegel</a:t>
            </a:r>
            <a:endParaRPr lang="de-DE" sz="1100">
              <a:effectLst/>
            </a:endParaRPr>
          </a:p>
        </c:rich>
      </c:tx>
      <c:layout>
        <c:manualLayout>
          <c:xMode val="edge"/>
          <c:yMode val="edge"/>
          <c:x val="0.263541557305336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Tabelle2!$C$51</c:f>
              <c:strCache>
                <c:ptCount val="1"/>
                <c:pt idx="0">
                  <c:v>Umlage 17,5 % ü. Mietspiegel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Tabelle2!$B$52:$B$72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Tabelle2!$C$52:$C$72</c:f>
              <c:numCache>
                <c:formatCode>General</c:formatCode>
                <c:ptCount val="21"/>
                <c:pt idx="0">
                  <c:v>1.175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1.1940522965290001</c:v>
                </c:pt>
                <c:pt idx="6">
                  <c:v>1.2298738654248702</c:v>
                </c:pt>
                <c:pt idx="7">
                  <c:v>1.2667700813876164</c:v>
                </c:pt>
                <c:pt idx="8">
                  <c:v>1.3047731838292449</c:v>
                </c:pt>
                <c:pt idx="9">
                  <c:v>1.3439163793441222</c:v>
                </c:pt>
                <c:pt idx="10">
                  <c:v>1.3842338707244459</c:v>
                </c:pt>
                <c:pt idx="11">
                  <c:v>1.4257608868461793</c:v>
                </c:pt>
                <c:pt idx="12">
                  <c:v>1.4685337134515648</c:v>
                </c:pt>
                <c:pt idx="13">
                  <c:v>1.5125897248551119</c:v>
                </c:pt>
                <c:pt idx="14">
                  <c:v>1.5579674166007653</c:v>
                </c:pt>
                <c:pt idx="15">
                  <c:v>1.6047064390987884</c:v>
                </c:pt>
                <c:pt idx="16">
                  <c:v>1.652847632271752</c:v>
                </c:pt>
                <c:pt idx="17">
                  <c:v>1.7024330612399046</c:v>
                </c:pt>
                <c:pt idx="18">
                  <c:v>1.7535060530771018</c:v>
                </c:pt>
                <c:pt idx="19">
                  <c:v>1.806111234669415</c:v>
                </c:pt>
                <c:pt idx="20">
                  <c:v>1.8602945717094976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D-4B33-BEAF-93E54691FA8F}"/>
            </c:ext>
          </c:extLst>
        </c:ser>
        <c:ser>
          <c:idx val="1"/>
          <c:order val="1"/>
          <c:tx>
            <c:strRef>
              <c:f>Tabelle2!$D$51</c:f>
              <c:strCache>
                <c:ptCount val="1"/>
                <c:pt idx="0">
                  <c:v>Mietsteigerung 3%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Tabelle2!$B$52:$B$72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Tabelle2!$D$52:$D$72</c:f>
              <c:numCache>
                <c:formatCode>General</c:formatCode>
                <c:ptCount val="21"/>
                <c:pt idx="0">
                  <c:v>1.03</c:v>
                </c:pt>
                <c:pt idx="1">
                  <c:v>1.0609</c:v>
                </c:pt>
                <c:pt idx="2">
                  <c:v>1.092727</c:v>
                </c:pt>
                <c:pt idx="3">
                  <c:v>1.1255088100000001</c:v>
                </c:pt>
                <c:pt idx="4">
                  <c:v>1.1592740743000001</c:v>
                </c:pt>
                <c:pt idx="5">
                  <c:v>1.1940522965290001</c:v>
                </c:pt>
                <c:pt idx="6">
                  <c:v>1.2298738654248702</c:v>
                </c:pt>
                <c:pt idx="7">
                  <c:v>1.2667700813876164</c:v>
                </c:pt>
                <c:pt idx="8">
                  <c:v>1.3047731838292449</c:v>
                </c:pt>
                <c:pt idx="9">
                  <c:v>1.3439163793441222</c:v>
                </c:pt>
                <c:pt idx="10">
                  <c:v>1.3842338707244459</c:v>
                </c:pt>
                <c:pt idx="11">
                  <c:v>1.4257608868461793</c:v>
                </c:pt>
                <c:pt idx="12">
                  <c:v>1.4685337134515648</c:v>
                </c:pt>
                <c:pt idx="13">
                  <c:v>1.5125897248551119</c:v>
                </c:pt>
                <c:pt idx="14">
                  <c:v>1.5579674166007653</c:v>
                </c:pt>
                <c:pt idx="15">
                  <c:v>1.6047064390987884</c:v>
                </c:pt>
                <c:pt idx="16">
                  <c:v>1.652847632271752</c:v>
                </c:pt>
                <c:pt idx="17">
                  <c:v>1.7024330612399046</c:v>
                </c:pt>
                <c:pt idx="18">
                  <c:v>1.7535060530771018</c:v>
                </c:pt>
                <c:pt idx="19">
                  <c:v>1.806111234669415</c:v>
                </c:pt>
                <c:pt idx="20">
                  <c:v>1.8602945717094976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D-4B33-BEAF-93E54691FA8F}"/>
            </c:ext>
          </c:extLst>
        </c:ser>
        <c:ser>
          <c:idx val="2"/>
          <c:order val="2"/>
          <c:tx>
            <c:strRef>
              <c:f>Tabelle2!$E$51</c:f>
              <c:strCache>
                <c:ptCount val="1"/>
                <c:pt idx="0">
                  <c:v>Ökomietspiegel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Tabelle2!$B$52:$B$72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Tabelle2!$E$52:$E$72</c:f>
              <c:numCache>
                <c:formatCode>General</c:formatCode>
                <c:ptCount val="21"/>
                <c:pt idx="0">
                  <c:v>1.1330000000000002</c:v>
                </c:pt>
                <c:pt idx="1">
                  <c:v>1.1669900000000002</c:v>
                </c:pt>
                <c:pt idx="2">
                  <c:v>1.2019997000000002</c:v>
                </c:pt>
                <c:pt idx="3">
                  <c:v>1.2380596910000004</c:v>
                </c:pt>
                <c:pt idx="4">
                  <c:v>1.2752014817300004</c:v>
                </c:pt>
                <c:pt idx="5">
                  <c:v>1.3134575261819004</c:v>
                </c:pt>
                <c:pt idx="6">
                  <c:v>1.3528612519673575</c:v>
                </c:pt>
                <c:pt idx="7">
                  <c:v>1.3934470895263782</c:v>
                </c:pt>
                <c:pt idx="8">
                  <c:v>1.4352505022121695</c:v>
                </c:pt>
                <c:pt idx="9">
                  <c:v>1.4783080172785346</c:v>
                </c:pt>
                <c:pt idx="10">
                  <c:v>1.5226572577968907</c:v>
                </c:pt>
                <c:pt idx="11">
                  <c:v>1.5683369755307974</c:v>
                </c:pt>
                <c:pt idx="12">
                  <c:v>1.6153870847967213</c:v>
                </c:pt>
                <c:pt idx="13">
                  <c:v>1.663848697340623</c:v>
                </c:pt>
                <c:pt idx="14">
                  <c:v>1.7137641582608418</c:v>
                </c:pt>
                <c:pt idx="15">
                  <c:v>1.765177083008667</c:v>
                </c:pt>
                <c:pt idx="16">
                  <c:v>1.818132395498927</c:v>
                </c:pt>
                <c:pt idx="17">
                  <c:v>1.8726763673638949</c:v>
                </c:pt>
                <c:pt idx="18">
                  <c:v>1.9288566583848117</c:v>
                </c:pt>
                <c:pt idx="19">
                  <c:v>1.986722358136356</c:v>
                </c:pt>
                <c:pt idx="20">
                  <c:v>2.0463240288804467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2D-4B33-BEAF-93E54691F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440440"/>
        <c:axId val="392440768"/>
      </c:lineChart>
      <c:catAx>
        <c:axId val="392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2440768"/>
        <c:crosses val="autoZero"/>
        <c:auto val="1"/>
        <c:lblAlgn val="ctr"/>
        <c:lblOffset val="100"/>
        <c:noMultiLvlLbl val="0"/>
      </c:catAx>
      <c:valAx>
        <c:axId val="392440768"/>
        <c:scaling>
          <c:orientation val="minMax"/>
          <c:max val="2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24404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Vergleich</a:t>
            </a:r>
            <a:r>
              <a:rPr lang="de-DE" baseline="0"/>
              <a:t> Preisentwicklung pro Tonne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€/t CO2 BuReg.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Tabelle1!$B$3:$B$13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Tabelle1!$C$3:$C$13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D-46E3-B165-FB154D79324B}"/>
            </c:ext>
          </c:extLst>
        </c:ser>
        <c:ser>
          <c:idx val="1"/>
          <c:order val="1"/>
          <c:tx>
            <c:strRef>
              <c:f>Tabelle1!$D$2</c:f>
              <c:strCache>
                <c:ptCount val="1"/>
                <c:pt idx="0">
                  <c:v>€/t CO2 Wiss/f4f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Tabelle1!$B$3:$B$13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Tabelle1!$D$3:$D$13</c:f>
              <c:numCache>
                <c:formatCode>_("€"* #,##0.00_);_("€"* \(#,##0.00\);_("€"* "-"??_);_(@_)</c:formatCode>
                <c:ptCount val="11"/>
                <c:pt idx="0">
                  <c:v>35</c:v>
                </c:pt>
                <c:pt idx="1">
                  <c:v>50</c:v>
                </c:pt>
                <c:pt idx="2">
                  <c:v>64</c:v>
                </c:pt>
                <c:pt idx="3">
                  <c:v>78.5</c:v>
                </c:pt>
                <c:pt idx="4">
                  <c:v>93</c:v>
                </c:pt>
                <c:pt idx="5">
                  <c:v>107.5</c:v>
                </c:pt>
                <c:pt idx="6">
                  <c:v>122</c:v>
                </c:pt>
                <c:pt idx="7">
                  <c:v>136.5</c:v>
                </c:pt>
                <c:pt idx="8">
                  <c:v>151</c:v>
                </c:pt>
                <c:pt idx="9">
                  <c:v>165.5</c:v>
                </c:pt>
                <c:pt idx="1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D-46E3-B165-FB154D793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484720"/>
        <c:axId val="591483080"/>
      </c:barChart>
      <c:catAx>
        <c:axId val="5914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483080"/>
        <c:crosses val="autoZero"/>
        <c:auto val="1"/>
        <c:lblAlgn val="ctr"/>
        <c:lblOffset val="100"/>
        <c:noMultiLvlLbl val="0"/>
      </c:catAx>
      <c:valAx>
        <c:axId val="59148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48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baseline="0">
                <a:effectLst/>
              </a:rPr>
              <a:t>Kostenumlage gegenüber Ökomietspiegel</a:t>
            </a:r>
            <a:endParaRPr lang="de-DE" sz="1100">
              <a:effectLst/>
            </a:endParaRPr>
          </a:p>
        </c:rich>
      </c:tx>
      <c:layout>
        <c:manualLayout>
          <c:xMode val="edge"/>
          <c:yMode val="edge"/>
          <c:x val="0.1613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Tabelle1!$C$27</c:f>
              <c:strCache>
                <c:ptCount val="1"/>
                <c:pt idx="0">
                  <c:v>Umlage 35 % ü. Mietspiegel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Tabelle1!$B$28:$B$48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Tabelle1!$C$28:$C$48</c:f>
              <c:numCache>
                <c:formatCode>General</c:formatCode>
                <c:ptCount val="21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1.35</c:v>
                </c:pt>
                <c:pt idx="10">
                  <c:v>1.35</c:v>
                </c:pt>
                <c:pt idx="11">
                  <c:v>1.35</c:v>
                </c:pt>
                <c:pt idx="12">
                  <c:v>1.35</c:v>
                </c:pt>
                <c:pt idx="13">
                  <c:v>1.35</c:v>
                </c:pt>
                <c:pt idx="14">
                  <c:v>1.35</c:v>
                </c:pt>
                <c:pt idx="15">
                  <c:v>1.3727857050906125</c:v>
                </c:pt>
                <c:pt idx="16">
                  <c:v>1.4002414191924248</c:v>
                </c:pt>
                <c:pt idx="17">
                  <c:v>1.4282462475762734</c:v>
                </c:pt>
                <c:pt idx="18">
                  <c:v>1.4568111725277988</c:v>
                </c:pt>
                <c:pt idx="19">
                  <c:v>1.4859473959783549</c:v>
                </c:pt>
                <c:pt idx="20">
                  <c:v>1.5156663438979221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5-42B6-9845-1BC29E7D9154}"/>
            </c:ext>
          </c:extLst>
        </c:ser>
        <c:ser>
          <c:idx val="1"/>
          <c:order val="1"/>
          <c:tx>
            <c:strRef>
              <c:f>Tabelle1!$D$27</c:f>
              <c:strCache>
                <c:ptCount val="1"/>
                <c:pt idx="0">
                  <c:v>Mietsteigerung 2%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Tabelle1!$B$28:$B$48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Tabelle1!$D$28:$D$48</c:f>
              <c:numCache>
                <c:formatCode>General</c:formatCode>
                <c:ptCount val="21"/>
                <c:pt idx="0">
                  <c:v>1.02</c:v>
                </c:pt>
                <c:pt idx="1">
                  <c:v>1.0404</c:v>
                </c:pt>
                <c:pt idx="2">
                  <c:v>1.0612079999999999</c:v>
                </c:pt>
                <c:pt idx="3">
                  <c:v>1.08243216</c:v>
                </c:pt>
                <c:pt idx="4">
                  <c:v>1.1040808032</c:v>
                </c:pt>
                <c:pt idx="5">
                  <c:v>1.1261624192640001</c:v>
                </c:pt>
                <c:pt idx="6">
                  <c:v>1.14868566764928</c:v>
                </c:pt>
                <c:pt idx="7">
                  <c:v>1.1716593810022657</c:v>
                </c:pt>
                <c:pt idx="8">
                  <c:v>1.1950925686223111</c:v>
                </c:pt>
                <c:pt idx="9">
                  <c:v>1.2189944199947573</c:v>
                </c:pt>
                <c:pt idx="10">
                  <c:v>1.2433743083946525</c:v>
                </c:pt>
                <c:pt idx="11">
                  <c:v>1.2682417945625455</c:v>
                </c:pt>
                <c:pt idx="12">
                  <c:v>1.2936066304537963</c:v>
                </c:pt>
                <c:pt idx="13">
                  <c:v>1.3194787630628724</c:v>
                </c:pt>
                <c:pt idx="14">
                  <c:v>1.3458683383241299</c:v>
                </c:pt>
                <c:pt idx="15">
                  <c:v>1.3727857050906125</c:v>
                </c:pt>
                <c:pt idx="16">
                  <c:v>1.4002414191924248</c:v>
                </c:pt>
                <c:pt idx="17">
                  <c:v>1.4282462475762734</c:v>
                </c:pt>
                <c:pt idx="18">
                  <c:v>1.4568111725277988</c:v>
                </c:pt>
                <c:pt idx="19">
                  <c:v>1.4859473959783549</c:v>
                </c:pt>
                <c:pt idx="20">
                  <c:v>1.5156663438979221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5-42B6-9845-1BC29E7D9154}"/>
            </c:ext>
          </c:extLst>
        </c:ser>
        <c:ser>
          <c:idx val="2"/>
          <c:order val="2"/>
          <c:tx>
            <c:strRef>
              <c:f>Tabelle1!$E$27</c:f>
              <c:strCache>
                <c:ptCount val="1"/>
                <c:pt idx="0">
                  <c:v>Ökomietspiegel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Tabelle1!$B$28:$B$48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Tabelle1!$E$28:$E$48</c:f>
              <c:numCache>
                <c:formatCode>General</c:formatCode>
                <c:ptCount val="21"/>
                <c:pt idx="0">
                  <c:v>1.1220000000000001</c:v>
                </c:pt>
                <c:pt idx="1">
                  <c:v>1.1444400000000001</c:v>
                </c:pt>
                <c:pt idx="2">
                  <c:v>1.1673288000000002</c:v>
                </c:pt>
                <c:pt idx="3">
                  <c:v>1.1906753760000002</c:v>
                </c:pt>
                <c:pt idx="4">
                  <c:v>1.2144888835200003</c:v>
                </c:pt>
                <c:pt idx="5">
                  <c:v>1.2387786611904004</c:v>
                </c:pt>
                <c:pt idx="6">
                  <c:v>1.2635542344142083</c:v>
                </c:pt>
                <c:pt idx="7">
                  <c:v>1.2888253191024925</c:v>
                </c:pt>
                <c:pt idx="8">
                  <c:v>1.3146018254845424</c:v>
                </c:pt>
                <c:pt idx="9">
                  <c:v>1.3408938619942332</c:v>
                </c:pt>
                <c:pt idx="10">
                  <c:v>1.3677117392341178</c:v>
                </c:pt>
                <c:pt idx="11">
                  <c:v>1.3950659740188003</c:v>
                </c:pt>
                <c:pt idx="12">
                  <c:v>1.4229672934991764</c:v>
                </c:pt>
                <c:pt idx="13">
                  <c:v>1.4514266393691599</c:v>
                </c:pt>
                <c:pt idx="14">
                  <c:v>1.4804551721565431</c:v>
                </c:pt>
                <c:pt idx="15">
                  <c:v>1.510064275599674</c:v>
                </c:pt>
                <c:pt idx="16">
                  <c:v>1.5402655611116676</c:v>
                </c:pt>
                <c:pt idx="17">
                  <c:v>1.5710708723339009</c:v>
                </c:pt>
                <c:pt idx="18">
                  <c:v>1.6024922897805789</c:v>
                </c:pt>
                <c:pt idx="19">
                  <c:v>1.6345421355761904</c:v>
                </c:pt>
                <c:pt idx="20">
                  <c:v>1.6672329782877142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5-42B6-9845-1BC29E7D9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995312"/>
        <c:axId val="743995640"/>
      </c:lineChart>
      <c:catAx>
        <c:axId val="74399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995640"/>
        <c:crosses val="autoZero"/>
        <c:auto val="1"/>
        <c:lblAlgn val="ctr"/>
        <c:lblOffset val="100"/>
        <c:noMultiLvlLbl val="0"/>
      </c:catAx>
      <c:valAx>
        <c:axId val="74399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99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baseline="0">
                <a:effectLst/>
              </a:rPr>
              <a:t>Umlage ggü. Ökomietspiegel</a:t>
            </a:r>
            <a:endParaRPr lang="de-DE" sz="1100">
              <a:effectLst/>
            </a:endParaRPr>
          </a:p>
        </c:rich>
      </c:tx>
      <c:layout>
        <c:manualLayout>
          <c:xMode val="edge"/>
          <c:yMode val="edge"/>
          <c:x val="0.263541557305336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Tabelle1!$C$51</c:f>
              <c:strCache>
                <c:ptCount val="1"/>
                <c:pt idx="0">
                  <c:v>Umlage 35 % ü. Mietspiegel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Tabelle1!$B$52:$B$72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Tabelle1!$C$52:$C$72</c:f>
              <c:numCache>
                <c:formatCode>General</c:formatCode>
                <c:ptCount val="21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1.35</c:v>
                </c:pt>
                <c:pt idx="10">
                  <c:v>1.3842338707244459</c:v>
                </c:pt>
                <c:pt idx="11">
                  <c:v>1.4257608868461793</c:v>
                </c:pt>
                <c:pt idx="12">
                  <c:v>1.4685337134515648</c:v>
                </c:pt>
                <c:pt idx="13">
                  <c:v>1.5125897248551119</c:v>
                </c:pt>
                <c:pt idx="14">
                  <c:v>1.5579674166007653</c:v>
                </c:pt>
                <c:pt idx="15">
                  <c:v>1.6047064390987884</c:v>
                </c:pt>
                <c:pt idx="16">
                  <c:v>1.652847632271752</c:v>
                </c:pt>
                <c:pt idx="17">
                  <c:v>1.7024330612399046</c:v>
                </c:pt>
                <c:pt idx="18">
                  <c:v>1.7535060530771018</c:v>
                </c:pt>
                <c:pt idx="19">
                  <c:v>1.806111234669415</c:v>
                </c:pt>
                <c:pt idx="20">
                  <c:v>1.8602945717094976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4-4269-8FC6-664333FD4999}"/>
            </c:ext>
          </c:extLst>
        </c:ser>
        <c:ser>
          <c:idx val="1"/>
          <c:order val="1"/>
          <c:tx>
            <c:strRef>
              <c:f>Tabelle1!$D$51</c:f>
              <c:strCache>
                <c:ptCount val="1"/>
                <c:pt idx="0">
                  <c:v>Mietsteigerung 3%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Tabelle1!$B$52:$B$72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Tabelle1!$D$52:$D$72</c:f>
              <c:numCache>
                <c:formatCode>General</c:formatCode>
                <c:ptCount val="21"/>
                <c:pt idx="0">
                  <c:v>1.03</c:v>
                </c:pt>
                <c:pt idx="1">
                  <c:v>1.0609</c:v>
                </c:pt>
                <c:pt idx="2">
                  <c:v>1.092727</c:v>
                </c:pt>
                <c:pt idx="3">
                  <c:v>1.1255088100000001</c:v>
                </c:pt>
                <c:pt idx="4">
                  <c:v>1.1592740743000001</c:v>
                </c:pt>
                <c:pt idx="5">
                  <c:v>1.1940522965290001</c:v>
                </c:pt>
                <c:pt idx="6">
                  <c:v>1.2298738654248702</c:v>
                </c:pt>
                <c:pt idx="7">
                  <c:v>1.2667700813876164</c:v>
                </c:pt>
                <c:pt idx="8">
                  <c:v>1.3047731838292449</c:v>
                </c:pt>
                <c:pt idx="9">
                  <c:v>1.3439163793441222</c:v>
                </c:pt>
                <c:pt idx="10">
                  <c:v>1.3842338707244459</c:v>
                </c:pt>
                <c:pt idx="11">
                  <c:v>1.4257608868461793</c:v>
                </c:pt>
                <c:pt idx="12">
                  <c:v>1.4685337134515648</c:v>
                </c:pt>
                <c:pt idx="13">
                  <c:v>1.5125897248551119</c:v>
                </c:pt>
                <c:pt idx="14">
                  <c:v>1.5579674166007653</c:v>
                </c:pt>
                <c:pt idx="15">
                  <c:v>1.6047064390987884</c:v>
                </c:pt>
                <c:pt idx="16">
                  <c:v>1.652847632271752</c:v>
                </c:pt>
                <c:pt idx="17">
                  <c:v>1.7024330612399046</c:v>
                </c:pt>
                <c:pt idx="18">
                  <c:v>1.7535060530771018</c:v>
                </c:pt>
                <c:pt idx="19">
                  <c:v>1.806111234669415</c:v>
                </c:pt>
                <c:pt idx="20">
                  <c:v>1.8602945717094976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4-4269-8FC6-664333FD4999}"/>
            </c:ext>
          </c:extLst>
        </c:ser>
        <c:ser>
          <c:idx val="2"/>
          <c:order val="2"/>
          <c:tx>
            <c:strRef>
              <c:f>Tabelle1!$E$51</c:f>
              <c:strCache>
                <c:ptCount val="1"/>
                <c:pt idx="0">
                  <c:v>Ökomietspiegel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Tabelle1!$B$52:$B$72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Tabelle1!$E$52:$E$72</c:f>
              <c:numCache>
                <c:formatCode>General</c:formatCode>
                <c:ptCount val="21"/>
                <c:pt idx="0">
                  <c:v>1.1330000000000002</c:v>
                </c:pt>
                <c:pt idx="1">
                  <c:v>1.1669900000000002</c:v>
                </c:pt>
                <c:pt idx="2">
                  <c:v>1.2019997000000002</c:v>
                </c:pt>
                <c:pt idx="3">
                  <c:v>1.2380596910000004</c:v>
                </c:pt>
                <c:pt idx="4">
                  <c:v>1.2752014817300004</c:v>
                </c:pt>
                <c:pt idx="5">
                  <c:v>1.3134575261819004</c:v>
                </c:pt>
                <c:pt idx="6">
                  <c:v>1.3528612519673575</c:v>
                </c:pt>
                <c:pt idx="7">
                  <c:v>1.3934470895263782</c:v>
                </c:pt>
                <c:pt idx="8">
                  <c:v>1.4352505022121695</c:v>
                </c:pt>
                <c:pt idx="9">
                  <c:v>1.4783080172785346</c:v>
                </c:pt>
                <c:pt idx="10">
                  <c:v>1.5226572577968907</c:v>
                </c:pt>
                <c:pt idx="11">
                  <c:v>1.5683369755307974</c:v>
                </c:pt>
                <c:pt idx="12">
                  <c:v>1.6153870847967213</c:v>
                </c:pt>
                <c:pt idx="13">
                  <c:v>1.663848697340623</c:v>
                </c:pt>
                <c:pt idx="14">
                  <c:v>1.7137641582608418</c:v>
                </c:pt>
                <c:pt idx="15">
                  <c:v>1.765177083008667</c:v>
                </c:pt>
                <c:pt idx="16">
                  <c:v>1.818132395498927</c:v>
                </c:pt>
                <c:pt idx="17">
                  <c:v>1.8726763673638949</c:v>
                </c:pt>
                <c:pt idx="18">
                  <c:v>1.9288566583848117</c:v>
                </c:pt>
                <c:pt idx="19">
                  <c:v>1.986722358136356</c:v>
                </c:pt>
                <c:pt idx="20">
                  <c:v>2.0463240288804467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4-4269-8FC6-664333FD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440440"/>
        <c:axId val="392440768"/>
      </c:lineChart>
      <c:catAx>
        <c:axId val="392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2440768"/>
        <c:crosses val="autoZero"/>
        <c:auto val="1"/>
        <c:lblAlgn val="ctr"/>
        <c:lblOffset val="100"/>
        <c:noMultiLvlLbl val="0"/>
      </c:catAx>
      <c:valAx>
        <c:axId val="3924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244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445770</xdr:colOff>
      <xdr:row>8</xdr:row>
      <xdr:rowOff>0</xdr:rowOff>
    </xdr:from>
    <xdr:to>
      <xdr:col>11</xdr:col>
      <xdr:colOff>262890</xdr:colOff>
      <xdr:row>24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9E5C005-81B9-4CD8-9C53-7B2A98DCC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</xdr:colOff>
      <xdr:row>30</xdr:row>
      <xdr:rowOff>83820</xdr:rowOff>
    </xdr:from>
    <xdr:to>
      <xdr:col>14</xdr:col>
      <xdr:colOff>636270</xdr:colOff>
      <xdr:row>45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532521A-18C6-4370-BF7A-75D70BE47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87630</xdr:colOff>
      <xdr:row>53</xdr:row>
      <xdr:rowOff>137160</xdr:rowOff>
    </xdr:from>
    <xdr:to>
      <xdr:col>14</xdr:col>
      <xdr:colOff>697230</xdr:colOff>
      <xdr:row>68</xdr:row>
      <xdr:rowOff>137160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D189BCC-E23E-44BE-99E7-B4A2B9B3F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445770</xdr:colOff>
      <xdr:row>8</xdr:row>
      <xdr:rowOff>0</xdr:rowOff>
    </xdr:from>
    <xdr:to>
      <xdr:col>11</xdr:col>
      <xdr:colOff>262890</xdr:colOff>
      <xdr:row>24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B839152-FE49-47A3-B547-D36225814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</xdr:colOff>
      <xdr:row>30</xdr:row>
      <xdr:rowOff>83820</xdr:rowOff>
    </xdr:from>
    <xdr:to>
      <xdr:col>14</xdr:col>
      <xdr:colOff>636270</xdr:colOff>
      <xdr:row>45</xdr:row>
      <xdr:rowOff>83820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DECC0C2-ABED-4C51-88A9-B1E904D04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87630</xdr:colOff>
      <xdr:row>53</xdr:row>
      <xdr:rowOff>137160</xdr:rowOff>
    </xdr:from>
    <xdr:to>
      <xdr:col>14</xdr:col>
      <xdr:colOff>697230</xdr:colOff>
      <xdr:row>68</xdr:row>
      <xdr:rowOff>137160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8156996-79B3-4AE6-A8C9-1D1043C20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9808-3BA5-4CAF-839E-14574AC22396}">
  <dimension ref="B2:I95"/>
  <sheetViews>
    <sheetView topLeftCell="C67" workbookViewId="0">
      <selection activeCell="C74" sqref="A74:XFD76"/>
    </sheetView>
  </sheetViews>
  <sheetFormatPr baseColWidth="10" defaultRowHeight="14.4" x14ac:dyDescent="0.3"/>
  <cols>
    <col min="2" max="2" width="23.5546875" bestFit="1" customWidth="1"/>
    <col min="3" max="3" width="25" bestFit="1" customWidth="1"/>
    <col min="4" max="4" width="16.109375" bestFit="1" customWidth="1"/>
  </cols>
  <sheetData>
    <row r="2" spans="2:4" x14ac:dyDescent="0.3">
      <c r="B2" t="s">
        <v>0</v>
      </c>
      <c r="C2" t="s">
        <v>1</v>
      </c>
      <c r="D2" t="s">
        <v>2</v>
      </c>
    </row>
    <row r="3" spans="2:4" x14ac:dyDescent="0.3">
      <c r="B3">
        <v>2020</v>
      </c>
      <c r="C3" s="1">
        <v>0</v>
      </c>
      <c r="D3" s="1">
        <v>35</v>
      </c>
    </row>
    <row r="4" spans="2:4" x14ac:dyDescent="0.3">
      <c r="B4">
        <v>2021</v>
      </c>
      <c r="C4" s="1">
        <v>10</v>
      </c>
      <c r="D4" s="1">
        <v>50</v>
      </c>
    </row>
    <row r="5" spans="2:4" x14ac:dyDescent="0.3">
      <c r="B5">
        <v>2022</v>
      </c>
      <c r="C5" s="1">
        <v>20</v>
      </c>
      <c r="D5" s="1">
        <f>(D$13-D$3)/COUNT(B$4:B$13)*COUNT(B$4:B5)+D$3</f>
        <v>64</v>
      </c>
    </row>
    <row r="6" spans="2:4" x14ac:dyDescent="0.3">
      <c r="B6">
        <v>2023</v>
      </c>
      <c r="C6" s="1">
        <v>25</v>
      </c>
      <c r="D6" s="1">
        <f>(D$13-D$3)/COUNT(B$4:B$13)*COUNT(B$4:B6)+D$3</f>
        <v>78.5</v>
      </c>
    </row>
    <row r="7" spans="2:4" x14ac:dyDescent="0.3">
      <c r="B7">
        <v>2024</v>
      </c>
      <c r="C7" s="1">
        <v>30</v>
      </c>
      <c r="D7" s="1">
        <f>(D$13-D$3)/COUNT(B$4:B$13)*COUNT(B$4:B7)+D$3</f>
        <v>93</v>
      </c>
    </row>
    <row r="8" spans="2:4" x14ac:dyDescent="0.3">
      <c r="B8">
        <v>2025</v>
      </c>
      <c r="C8" s="1">
        <v>35</v>
      </c>
      <c r="D8" s="1">
        <f>(D$13-D$3)/COUNT(B$4:B$13)*COUNT(B$4:B8)+D$3</f>
        <v>107.5</v>
      </c>
    </row>
    <row r="9" spans="2:4" x14ac:dyDescent="0.3">
      <c r="B9">
        <v>2026</v>
      </c>
      <c r="C9" s="1"/>
      <c r="D9" s="1">
        <f>(D$13-D$3)/COUNT(B$4:B$13)*COUNT(B$4:B9)+D$3</f>
        <v>122</v>
      </c>
    </row>
    <row r="10" spans="2:4" x14ac:dyDescent="0.3">
      <c r="B10">
        <v>2027</v>
      </c>
      <c r="C10" s="1"/>
      <c r="D10" s="1">
        <f>(D$13-D$3)/COUNT(B$4:B$13)*COUNT(B$4:B10)+D$3</f>
        <v>136.5</v>
      </c>
    </row>
    <row r="11" spans="2:4" x14ac:dyDescent="0.3">
      <c r="B11">
        <v>2028</v>
      </c>
      <c r="C11" s="1"/>
      <c r="D11" s="1">
        <f>(D$13-D$3)/COUNT(B$4:B$13)*COUNT(B$4:B11)+D$3</f>
        <v>151</v>
      </c>
    </row>
    <row r="12" spans="2:4" x14ac:dyDescent="0.3">
      <c r="B12">
        <v>2029</v>
      </c>
      <c r="C12" s="1"/>
      <c r="D12" s="1">
        <f>(D$13-D$3)/COUNT(B$4:B$13)*COUNT(B$4:B12)+D$3</f>
        <v>165.5</v>
      </c>
    </row>
    <row r="13" spans="2:4" x14ac:dyDescent="0.3">
      <c r="B13">
        <v>2030</v>
      </c>
      <c r="C13" s="1"/>
      <c r="D13" s="1">
        <v>180</v>
      </c>
    </row>
    <row r="15" spans="2:4" x14ac:dyDescent="0.3">
      <c r="B15" s="11" t="s">
        <v>3</v>
      </c>
      <c r="C15" s="11"/>
      <c r="D15" s="11"/>
    </row>
    <row r="16" spans="2:4" x14ac:dyDescent="0.3">
      <c r="B16" t="s">
        <v>5</v>
      </c>
      <c r="C16" s="2">
        <v>2.44</v>
      </c>
      <c r="D16" t="s">
        <v>4</v>
      </c>
    </row>
    <row r="17" spans="2:9" x14ac:dyDescent="0.3">
      <c r="B17" t="s">
        <v>8</v>
      </c>
      <c r="C17" s="4">
        <v>53</v>
      </c>
      <c r="D17" t="s">
        <v>7</v>
      </c>
    </row>
    <row r="18" spans="2:9" x14ac:dyDescent="0.3">
      <c r="B18" t="s">
        <v>9</v>
      </c>
      <c r="C18" s="4">
        <v>65</v>
      </c>
      <c r="D18" t="s">
        <v>7</v>
      </c>
    </row>
    <row r="19" spans="2:9" x14ac:dyDescent="0.3">
      <c r="B19" t="s">
        <v>6</v>
      </c>
      <c r="C19" s="2">
        <v>399</v>
      </c>
      <c r="D19" t="s">
        <v>4</v>
      </c>
    </row>
    <row r="20" spans="2:9" x14ac:dyDescent="0.3">
      <c r="B20" t="s">
        <v>10</v>
      </c>
      <c r="C20" s="2">
        <v>250</v>
      </c>
      <c r="D20" t="s">
        <v>4</v>
      </c>
    </row>
    <row r="21" spans="2:9" x14ac:dyDescent="0.3">
      <c r="B21" t="s">
        <v>13</v>
      </c>
      <c r="C21" s="3">
        <v>8.6</v>
      </c>
      <c r="D21" t="s">
        <v>7</v>
      </c>
    </row>
    <row r="22" spans="2:9" x14ac:dyDescent="0.3">
      <c r="B22" t="s">
        <v>16</v>
      </c>
      <c r="C22" s="2">
        <v>-35</v>
      </c>
      <c r="D22" t="s">
        <v>11</v>
      </c>
    </row>
    <row r="23" spans="2:9" x14ac:dyDescent="0.3">
      <c r="B23" t="s">
        <v>15</v>
      </c>
      <c r="C23" t="s">
        <v>14</v>
      </c>
    </row>
    <row r="24" spans="2:9" x14ac:dyDescent="0.3">
      <c r="B24" t="s">
        <v>12</v>
      </c>
      <c r="C24">
        <v>5.5</v>
      </c>
      <c r="D24" t="s">
        <v>7</v>
      </c>
    </row>
    <row r="27" spans="2:9" x14ac:dyDescent="0.3">
      <c r="B27" t="s">
        <v>0</v>
      </c>
      <c r="C27" t="s">
        <v>35</v>
      </c>
      <c r="D27" t="s">
        <v>18</v>
      </c>
      <c r="E27" t="s">
        <v>17</v>
      </c>
      <c r="I27" s="2">
        <f>8/35*0.1*100</f>
        <v>2.2857142857142856</v>
      </c>
    </row>
    <row r="28" spans="2:9" x14ac:dyDescent="0.3">
      <c r="B28">
        <v>1</v>
      </c>
      <c r="C28">
        <v>1.175</v>
      </c>
      <c r="D28">
        <v>1.02</v>
      </c>
      <c r="E28">
        <f>1.1*1.02</f>
        <v>1.1220000000000001</v>
      </c>
      <c r="F28" s="6">
        <f t="shared" ref="F28:F48" si="0">C28-D28</f>
        <v>0.15500000000000003</v>
      </c>
      <c r="G28" s="6">
        <f t="shared" ref="G28:G48" si="1">E28-D28</f>
        <v>0.10200000000000009</v>
      </c>
      <c r="H28" s="2">
        <f>8/35*F28*100</f>
        <v>3.5428571428571436</v>
      </c>
      <c r="I28" s="2">
        <f>8/35*G28*100</f>
        <v>2.3314285714285736</v>
      </c>
    </row>
    <row r="29" spans="2:9" x14ac:dyDescent="0.3">
      <c r="B29">
        <v>2</v>
      </c>
      <c r="C29">
        <v>1.175</v>
      </c>
      <c r="D29">
        <f>D28*1.02</f>
        <v>1.0404</v>
      </c>
      <c r="E29">
        <f>E28*1.02</f>
        <v>1.1444400000000001</v>
      </c>
      <c r="F29" s="6">
        <f t="shared" si="0"/>
        <v>0.13460000000000005</v>
      </c>
      <c r="G29" s="6">
        <f t="shared" si="1"/>
        <v>0.10404000000000013</v>
      </c>
      <c r="H29" s="2">
        <f t="shared" ref="H29:I48" si="2">8/35*F29*100</f>
        <v>3.0765714285714294</v>
      </c>
      <c r="I29" s="2">
        <f t="shared" si="2"/>
        <v>2.3780571428571458</v>
      </c>
    </row>
    <row r="30" spans="2:9" x14ac:dyDescent="0.3">
      <c r="B30">
        <v>3</v>
      </c>
      <c r="C30">
        <v>1.175</v>
      </c>
      <c r="D30">
        <f t="shared" ref="D30:E45" si="3">D29*1.02</f>
        <v>1.0612079999999999</v>
      </c>
      <c r="E30">
        <f t="shared" si="3"/>
        <v>1.1673288000000002</v>
      </c>
      <c r="F30" s="6">
        <f t="shared" si="0"/>
        <v>0.11379200000000012</v>
      </c>
      <c r="G30" s="6">
        <f t="shared" si="1"/>
        <v>0.10612080000000024</v>
      </c>
      <c r="H30" s="2">
        <f t="shared" si="2"/>
        <v>2.6009600000000024</v>
      </c>
      <c r="I30" s="2">
        <f t="shared" si="2"/>
        <v>2.4256182857142909</v>
      </c>
    </row>
    <row r="31" spans="2:9" x14ac:dyDescent="0.3">
      <c r="B31">
        <v>4</v>
      </c>
      <c r="C31">
        <v>1.175</v>
      </c>
      <c r="D31">
        <f t="shared" si="3"/>
        <v>1.08243216</v>
      </c>
      <c r="E31">
        <f t="shared" si="3"/>
        <v>1.1906753760000002</v>
      </c>
      <c r="F31" s="6">
        <f t="shared" si="0"/>
        <v>9.2567840000000068E-2</v>
      </c>
      <c r="G31" s="6">
        <f t="shared" si="1"/>
        <v>0.1082432160000002</v>
      </c>
      <c r="H31" s="2">
        <f t="shared" si="2"/>
        <v>2.1158363428571443</v>
      </c>
      <c r="I31" s="2">
        <f t="shared" si="2"/>
        <v>2.4741306514285757</v>
      </c>
    </row>
    <row r="32" spans="2:9" x14ac:dyDescent="0.3">
      <c r="B32">
        <v>5</v>
      </c>
      <c r="C32">
        <v>1.175</v>
      </c>
      <c r="D32">
        <f t="shared" si="3"/>
        <v>1.1040808032</v>
      </c>
      <c r="E32">
        <f t="shared" si="3"/>
        <v>1.2144888835200003</v>
      </c>
      <c r="F32" s="6">
        <f t="shared" si="0"/>
        <v>7.0919196800000028E-2</v>
      </c>
      <c r="G32" s="6">
        <f t="shared" si="1"/>
        <v>0.11040808032000027</v>
      </c>
      <c r="H32" s="2">
        <f t="shared" si="2"/>
        <v>1.621010212571429</v>
      </c>
      <c r="I32" s="2">
        <f t="shared" si="2"/>
        <v>2.5236132644571487</v>
      </c>
    </row>
    <row r="33" spans="2:9" x14ac:dyDescent="0.3">
      <c r="B33">
        <v>6</v>
      </c>
      <c r="C33">
        <v>1.175</v>
      </c>
      <c r="D33">
        <f t="shared" si="3"/>
        <v>1.1261624192640001</v>
      </c>
      <c r="E33">
        <f t="shared" si="3"/>
        <v>1.2387786611904004</v>
      </c>
      <c r="F33" s="6">
        <f t="shared" si="0"/>
        <v>4.8837580735999975E-2</v>
      </c>
      <c r="G33" s="6">
        <f t="shared" si="1"/>
        <v>0.1126162419264003</v>
      </c>
      <c r="H33" s="2">
        <f t="shared" si="2"/>
        <v>1.1162875596799995</v>
      </c>
      <c r="I33" s="2">
        <f t="shared" si="2"/>
        <v>2.5740855297462923</v>
      </c>
    </row>
    <row r="34" spans="2:9" x14ac:dyDescent="0.3">
      <c r="B34">
        <v>7</v>
      </c>
      <c r="C34">
        <v>1.175</v>
      </c>
      <c r="D34">
        <f t="shared" si="3"/>
        <v>1.14868566764928</v>
      </c>
      <c r="E34">
        <f t="shared" si="3"/>
        <v>1.2635542344142083</v>
      </c>
      <c r="F34" s="6">
        <f t="shared" si="0"/>
        <v>2.6314332350720004E-2</v>
      </c>
      <c r="G34" s="6">
        <f t="shared" si="1"/>
        <v>0.11486856676492829</v>
      </c>
      <c r="H34" s="2">
        <f t="shared" si="2"/>
        <v>0.60147045373074293</v>
      </c>
      <c r="I34" s="2">
        <f t="shared" si="2"/>
        <v>2.6255672403412178</v>
      </c>
    </row>
    <row r="35" spans="2:9" x14ac:dyDescent="0.3">
      <c r="B35">
        <v>8</v>
      </c>
      <c r="C35">
        <v>1.175</v>
      </c>
      <c r="D35">
        <f t="shared" si="3"/>
        <v>1.1716593810022657</v>
      </c>
      <c r="E35">
        <f t="shared" si="3"/>
        <v>1.2888253191024925</v>
      </c>
      <c r="F35" s="6">
        <f t="shared" si="0"/>
        <v>3.3406189977343015E-3</v>
      </c>
      <c r="G35" s="6">
        <f t="shared" si="1"/>
        <v>0.1171659381002268</v>
      </c>
      <c r="H35" s="2">
        <f t="shared" si="2"/>
        <v>7.6357005662498326E-2</v>
      </c>
      <c r="I35" s="2">
        <f t="shared" si="2"/>
        <v>2.6780785851480409</v>
      </c>
    </row>
    <row r="36" spans="2:9" x14ac:dyDescent="0.3">
      <c r="B36">
        <v>9</v>
      </c>
      <c r="C36">
        <f t="shared" ref="C36:C42" si="4">D36</f>
        <v>1.1950925686223111</v>
      </c>
      <c r="D36">
        <f t="shared" si="3"/>
        <v>1.1950925686223111</v>
      </c>
      <c r="E36">
        <f t="shared" si="3"/>
        <v>1.3146018254845424</v>
      </c>
      <c r="F36" s="6">
        <f t="shared" si="0"/>
        <v>0</v>
      </c>
      <c r="G36" s="6">
        <f t="shared" si="1"/>
        <v>0.11950925686223135</v>
      </c>
      <c r="H36" s="2">
        <f t="shared" si="2"/>
        <v>0</v>
      </c>
      <c r="I36" s="2">
        <f t="shared" si="2"/>
        <v>2.731640156851002</v>
      </c>
    </row>
    <row r="37" spans="2:9" x14ac:dyDescent="0.3">
      <c r="B37">
        <v>10</v>
      </c>
      <c r="C37">
        <f t="shared" si="4"/>
        <v>1.2189944199947573</v>
      </c>
      <c r="D37">
        <f t="shared" si="3"/>
        <v>1.2189944199947573</v>
      </c>
      <c r="E37">
        <f t="shared" si="3"/>
        <v>1.3408938619942332</v>
      </c>
      <c r="F37" s="6">
        <f t="shared" si="0"/>
        <v>0</v>
      </c>
      <c r="G37" s="6">
        <f t="shared" si="1"/>
        <v>0.12189944199947589</v>
      </c>
      <c r="H37" s="2">
        <f t="shared" si="2"/>
        <v>0</v>
      </c>
      <c r="I37" s="2">
        <f t="shared" si="2"/>
        <v>2.7862729599880205</v>
      </c>
    </row>
    <row r="38" spans="2:9" x14ac:dyDescent="0.3">
      <c r="B38">
        <v>11</v>
      </c>
      <c r="C38">
        <f t="shared" si="4"/>
        <v>1.2433743083946525</v>
      </c>
      <c r="D38">
        <f t="shared" si="3"/>
        <v>1.2433743083946525</v>
      </c>
      <c r="E38">
        <f t="shared" si="3"/>
        <v>1.3677117392341178</v>
      </c>
      <c r="F38" s="6">
        <f t="shared" si="0"/>
        <v>0</v>
      </c>
      <c r="G38" s="6">
        <f t="shared" si="1"/>
        <v>0.12433743083946536</v>
      </c>
      <c r="H38" s="2">
        <f t="shared" si="2"/>
        <v>0</v>
      </c>
      <c r="I38" s="2">
        <f t="shared" si="2"/>
        <v>2.8419984191877794</v>
      </c>
    </row>
    <row r="39" spans="2:9" x14ac:dyDescent="0.3">
      <c r="B39">
        <v>12</v>
      </c>
      <c r="C39">
        <f t="shared" si="4"/>
        <v>1.2682417945625455</v>
      </c>
      <c r="D39">
        <f t="shared" si="3"/>
        <v>1.2682417945625455</v>
      </c>
      <c r="E39">
        <f t="shared" si="3"/>
        <v>1.3950659740188003</v>
      </c>
      <c r="F39" s="6">
        <f t="shared" si="0"/>
        <v>0</v>
      </c>
      <c r="G39" s="6">
        <f t="shared" si="1"/>
        <v>0.12682417945625479</v>
      </c>
      <c r="H39" s="2">
        <f t="shared" si="2"/>
        <v>0</v>
      </c>
      <c r="I39" s="2">
        <f t="shared" si="2"/>
        <v>2.898838387571538</v>
      </c>
    </row>
    <row r="40" spans="2:9" x14ac:dyDescent="0.3">
      <c r="B40">
        <v>13</v>
      </c>
      <c r="C40">
        <f t="shared" si="4"/>
        <v>1.2936066304537963</v>
      </c>
      <c r="D40">
        <f t="shared" si="3"/>
        <v>1.2936066304537963</v>
      </c>
      <c r="E40">
        <f t="shared" si="3"/>
        <v>1.4229672934991764</v>
      </c>
      <c r="F40" s="6">
        <f t="shared" si="0"/>
        <v>0</v>
      </c>
      <c r="G40" s="6">
        <f t="shared" si="1"/>
        <v>0.12936066304538008</v>
      </c>
      <c r="H40" s="2">
        <f t="shared" si="2"/>
        <v>0</v>
      </c>
      <c r="I40" s="2">
        <f t="shared" si="2"/>
        <v>2.9568151553229729</v>
      </c>
    </row>
    <row r="41" spans="2:9" x14ac:dyDescent="0.3">
      <c r="B41">
        <v>14</v>
      </c>
      <c r="C41">
        <f t="shared" si="4"/>
        <v>1.3194787630628724</v>
      </c>
      <c r="D41">
        <f t="shared" si="3"/>
        <v>1.3194787630628724</v>
      </c>
      <c r="E41">
        <f t="shared" si="3"/>
        <v>1.4514266393691599</v>
      </c>
      <c r="F41" s="6">
        <f t="shared" si="0"/>
        <v>0</v>
      </c>
      <c r="G41" s="6">
        <f t="shared" si="1"/>
        <v>0.13194787630628757</v>
      </c>
      <c r="H41" s="2">
        <f t="shared" si="2"/>
        <v>0</v>
      </c>
      <c r="I41" s="2">
        <f t="shared" si="2"/>
        <v>3.0159514584294302</v>
      </c>
    </row>
    <row r="42" spans="2:9" x14ac:dyDescent="0.3">
      <c r="B42">
        <v>15</v>
      </c>
      <c r="C42">
        <f t="shared" si="4"/>
        <v>1.3458683383241299</v>
      </c>
      <c r="D42">
        <f t="shared" si="3"/>
        <v>1.3458683383241299</v>
      </c>
      <c r="E42">
        <f t="shared" si="3"/>
        <v>1.4804551721565431</v>
      </c>
      <c r="F42" s="6">
        <f t="shared" si="0"/>
        <v>0</v>
      </c>
      <c r="G42" s="6">
        <f t="shared" si="1"/>
        <v>0.13458683383241321</v>
      </c>
      <c r="H42" s="2">
        <f t="shared" si="2"/>
        <v>0</v>
      </c>
      <c r="I42" s="2">
        <f t="shared" si="2"/>
        <v>3.0762704875980162</v>
      </c>
    </row>
    <row r="43" spans="2:9" x14ac:dyDescent="0.3">
      <c r="B43">
        <v>16</v>
      </c>
      <c r="C43">
        <f t="shared" ref="C43:C48" si="5">D43</f>
        <v>1.3727857050906125</v>
      </c>
      <c r="D43">
        <f t="shared" si="3"/>
        <v>1.3727857050906125</v>
      </c>
      <c r="E43">
        <f t="shared" si="3"/>
        <v>1.510064275599674</v>
      </c>
      <c r="F43" s="6">
        <f t="shared" si="0"/>
        <v>0</v>
      </c>
      <c r="G43" s="6">
        <f t="shared" si="1"/>
        <v>0.13727857050906156</v>
      </c>
      <c r="H43" s="2">
        <f t="shared" si="2"/>
        <v>0</v>
      </c>
      <c r="I43" s="2">
        <f t="shared" si="2"/>
        <v>3.1377958973499784</v>
      </c>
    </row>
    <row r="44" spans="2:9" x14ac:dyDescent="0.3">
      <c r="B44">
        <v>17</v>
      </c>
      <c r="C44">
        <f t="shared" si="5"/>
        <v>1.4002414191924248</v>
      </c>
      <c r="D44">
        <f t="shared" si="3"/>
        <v>1.4002414191924248</v>
      </c>
      <c r="E44">
        <f t="shared" si="3"/>
        <v>1.5402655611116676</v>
      </c>
      <c r="F44" s="6">
        <f t="shared" si="0"/>
        <v>0</v>
      </c>
      <c r="G44" s="6">
        <f t="shared" si="1"/>
        <v>0.14002414191924273</v>
      </c>
      <c r="H44" s="2">
        <f t="shared" si="2"/>
        <v>0</v>
      </c>
      <c r="I44" s="2">
        <f t="shared" si="2"/>
        <v>3.2005518152969765</v>
      </c>
    </row>
    <row r="45" spans="2:9" x14ac:dyDescent="0.3">
      <c r="B45">
        <v>18</v>
      </c>
      <c r="C45">
        <f t="shared" si="5"/>
        <v>1.4282462475762734</v>
      </c>
      <c r="D45">
        <f t="shared" si="3"/>
        <v>1.4282462475762734</v>
      </c>
      <c r="E45">
        <f t="shared" si="3"/>
        <v>1.5710708723339009</v>
      </c>
      <c r="F45" s="6">
        <f t="shared" si="0"/>
        <v>0</v>
      </c>
      <c r="G45" s="6">
        <f t="shared" si="1"/>
        <v>0.14282462475762747</v>
      </c>
      <c r="H45" s="2">
        <f t="shared" si="2"/>
        <v>0</v>
      </c>
      <c r="I45" s="2">
        <f t="shared" si="2"/>
        <v>3.2645628516029133</v>
      </c>
    </row>
    <row r="46" spans="2:9" x14ac:dyDescent="0.3">
      <c r="B46">
        <v>19</v>
      </c>
      <c r="C46">
        <f t="shared" si="5"/>
        <v>1.4568111725277988</v>
      </c>
      <c r="D46">
        <f t="shared" ref="D46:E48" si="6">D45*1.02</f>
        <v>1.4568111725277988</v>
      </c>
      <c r="E46">
        <f t="shared" si="6"/>
        <v>1.6024922897805789</v>
      </c>
      <c r="F46" s="6">
        <f t="shared" si="0"/>
        <v>0</v>
      </c>
      <c r="G46" s="6">
        <f t="shared" si="1"/>
        <v>0.1456811172527801</v>
      </c>
      <c r="H46" s="2">
        <f t="shared" si="2"/>
        <v>0</v>
      </c>
      <c r="I46" s="2">
        <f t="shared" si="2"/>
        <v>3.3298541086349736</v>
      </c>
    </row>
    <row r="47" spans="2:9" x14ac:dyDescent="0.3">
      <c r="B47">
        <v>20</v>
      </c>
      <c r="C47">
        <f t="shared" si="5"/>
        <v>1.4859473959783549</v>
      </c>
      <c r="D47">
        <f t="shared" si="6"/>
        <v>1.4859473959783549</v>
      </c>
      <c r="E47">
        <f t="shared" si="6"/>
        <v>1.6345421355761904</v>
      </c>
      <c r="F47" s="6">
        <f t="shared" si="0"/>
        <v>0</v>
      </c>
      <c r="G47" s="6">
        <f t="shared" si="1"/>
        <v>0.14859473959783553</v>
      </c>
      <c r="H47" s="2">
        <f t="shared" si="2"/>
        <v>0</v>
      </c>
      <c r="I47" s="2">
        <f t="shared" si="2"/>
        <v>3.3964511908076691</v>
      </c>
    </row>
    <row r="48" spans="2:9" x14ac:dyDescent="0.3">
      <c r="B48">
        <v>21</v>
      </c>
      <c r="C48">
        <f t="shared" si="5"/>
        <v>1.5156663438979221</v>
      </c>
      <c r="D48">
        <f t="shared" si="6"/>
        <v>1.5156663438979221</v>
      </c>
      <c r="E48">
        <f t="shared" si="6"/>
        <v>1.6672329782877142</v>
      </c>
      <c r="F48" s="6">
        <f t="shared" si="0"/>
        <v>0</v>
      </c>
      <c r="G48" s="6">
        <f t="shared" si="1"/>
        <v>0.15156663438979212</v>
      </c>
      <c r="H48" s="2">
        <f t="shared" si="2"/>
        <v>0</v>
      </c>
      <c r="I48" s="2">
        <f t="shared" si="2"/>
        <v>3.4643802146238198</v>
      </c>
    </row>
    <row r="49" spans="2:9" x14ac:dyDescent="0.3">
      <c r="F49" s="5">
        <f>SUM(F28:F48)</f>
        <v>0.64537156888445457</v>
      </c>
      <c r="G49" s="5">
        <f>SUM(G28:G48)</f>
        <v>2.6298983538794038</v>
      </c>
      <c r="H49" s="2">
        <f>SUM(H28:H48)</f>
        <v>14.751350145930388</v>
      </c>
      <c r="I49" s="2">
        <f>SUM(I28:I48)</f>
        <v>60.111962374386373</v>
      </c>
    </row>
    <row r="50" spans="2:9" x14ac:dyDescent="0.3">
      <c r="H50" s="2"/>
      <c r="I50" s="2"/>
    </row>
    <row r="51" spans="2:9" x14ac:dyDescent="0.3">
      <c r="B51" t="s">
        <v>0</v>
      </c>
      <c r="C51" t="s">
        <v>35</v>
      </c>
      <c r="D51" t="s">
        <v>20</v>
      </c>
      <c r="E51" t="s">
        <v>17</v>
      </c>
      <c r="H51" s="2"/>
      <c r="I51" s="2"/>
    </row>
    <row r="52" spans="2:9" x14ac:dyDescent="0.3">
      <c r="B52">
        <v>1</v>
      </c>
      <c r="C52">
        <v>1.175</v>
      </c>
      <c r="D52">
        <v>1.03</v>
      </c>
      <c r="E52">
        <f>1.1*1.03</f>
        <v>1.1330000000000002</v>
      </c>
      <c r="F52" s="6">
        <f t="shared" ref="F52:F72" si="7">C52-D52</f>
        <v>0.14500000000000002</v>
      </c>
      <c r="G52" s="6">
        <f t="shared" ref="G52:G72" si="8">E52-D52</f>
        <v>0.1030000000000002</v>
      </c>
      <c r="H52" s="2">
        <f>8/35*F52*100</f>
        <v>3.3142857142857149</v>
      </c>
      <c r="I52" s="2">
        <f>8/35*G52*100</f>
        <v>2.354285714285719</v>
      </c>
    </row>
    <row r="53" spans="2:9" x14ac:dyDescent="0.3">
      <c r="B53">
        <v>2</v>
      </c>
      <c r="C53">
        <v>1.175</v>
      </c>
      <c r="D53">
        <f>D52*1.03</f>
        <v>1.0609</v>
      </c>
      <c r="E53">
        <f>E52*1.03</f>
        <v>1.1669900000000002</v>
      </c>
      <c r="F53" s="6">
        <f t="shared" si="7"/>
        <v>0.11410000000000009</v>
      </c>
      <c r="G53" s="6">
        <f t="shared" si="8"/>
        <v>0.10609000000000024</v>
      </c>
      <c r="H53" s="2">
        <f t="shared" ref="H53:I72" si="9">8/35*F53*100</f>
        <v>2.6080000000000019</v>
      </c>
      <c r="I53" s="2">
        <f t="shared" si="9"/>
        <v>2.4249142857142911</v>
      </c>
    </row>
    <row r="54" spans="2:9" x14ac:dyDescent="0.3">
      <c r="B54">
        <v>3</v>
      </c>
      <c r="C54">
        <v>1.175</v>
      </c>
      <c r="D54">
        <f t="shared" ref="D54:E69" si="10">D53*1.03</f>
        <v>1.092727</v>
      </c>
      <c r="E54">
        <f t="shared" si="10"/>
        <v>1.2019997000000002</v>
      </c>
      <c r="F54" s="6">
        <f t="shared" si="7"/>
        <v>8.2273000000000041E-2</v>
      </c>
      <c r="G54" s="6">
        <f t="shared" si="8"/>
        <v>0.10927270000000022</v>
      </c>
      <c r="H54" s="2">
        <f t="shared" si="9"/>
        <v>1.8805257142857152</v>
      </c>
      <c r="I54" s="2">
        <f t="shared" si="9"/>
        <v>2.4976617142857194</v>
      </c>
    </row>
    <row r="55" spans="2:9" x14ac:dyDescent="0.3">
      <c r="B55">
        <v>4</v>
      </c>
      <c r="C55">
        <v>1.175</v>
      </c>
      <c r="D55">
        <f t="shared" si="10"/>
        <v>1.1255088100000001</v>
      </c>
      <c r="E55">
        <f t="shared" si="10"/>
        <v>1.2380596910000004</v>
      </c>
      <c r="F55" s="6">
        <f t="shared" si="7"/>
        <v>4.9491189999999907E-2</v>
      </c>
      <c r="G55" s="6">
        <f t="shared" si="8"/>
        <v>0.11255088100000021</v>
      </c>
      <c r="H55" s="2">
        <f t="shared" si="9"/>
        <v>1.1312271999999979</v>
      </c>
      <c r="I55" s="2">
        <f t="shared" si="9"/>
        <v>2.5725915657142906</v>
      </c>
    </row>
    <row r="56" spans="2:9" x14ac:dyDescent="0.3">
      <c r="B56">
        <v>5</v>
      </c>
      <c r="C56">
        <v>1.175</v>
      </c>
      <c r="D56">
        <f t="shared" si="10"/>
        <v>1.1592740743000001</v>
      </c>
      <c r="E56">
        <f t="shared" si="10"/>
        <v>1.2752014817300004</v>
      </c>
      <c r="F56" s="6">
        <f t="shared" si="7"/>
        <v>1.5725925699999976E-2</v>
      </c>
      <c r="G56" s="6">
        <f t="shared" si="8"/>
        <v>0.1159274074300003</v>
      </c>
      <c r="H56" s="2">
        <f t="shared" si="9"/>
        <v>0.3594497302857137</v>
      </c>
      <c r="I56" s="2">
        <f t="shared" si="9"/>
        <v>2.6497693126857209</v>
      </c>
    </row>
    <row r="57" spans="2:9" x14ac:dyDescent="0.3">
      <c r="B57">
        <v>6</v>
      </c>
      <c r="C57">
        <f t="shared" ref="C57:C61" si="11">D57</f>
        <v>1.1940522965290001</v>
      </c>
      <c r="D57">
        <f t="shared" si="10"/>
        <v>1.1940522965290001</v>
      </c>
      <c r="E57">
        <f t="shared" si="10"/>
        <v>1.3134575261819004</v>
      </c>
      <c r="F57" s="6">
        <f t="shared" si="7"/>
        <v>0</v>
      </c>
      <c r="G57" s="6">
        <f t="shared" si="8"/>
        <v>0.11940522965290024</v>
      </c>
      <c r="H57" s="2">
        <f t="shared" si="9"/>
        <v>0</v>
      </c>
      <c r="I57" s="2">
        <f t="shared" si="9"/>
        <v>2.7292623920662908</v>
      </c>
    </row>
    <row r="58" spans="2:9" x14ac:dyDescent="0.3">
      <c r="B58">
        <v>7</v>
      </c>
      <c r="C58">
        <f t="shared" si="11"/>
        <v>1.2298738654248702</v>
      </c>
      <c r="D58">
        <f t="shared" si="10"/>
        <v>1.2298738654248702</v>
      </c>
      <c r="E58">
        <f t="shared" si="10"/>
        <v>1.3528612519673575</v>
      </c>
      <c r="F58" s="6">
        <f t="shared" si="7"/>
        <v>0</v>
      </c>
      <c r="G58" s="6">
        <f t="shared" si="8"/>
        <v>0.12298738654248731</v>
      </c>
      <c r="H58" s="2">
        <f t="shared" si="9"/>
        <v>0</v>
      </c>
      <c r="I58" s="2">
        <f t="shared" si="9"/>
        <v>2.8111402638282814</v>
      </c>
    </row>
    <row r="59" spans="2:9" x14ac:dyDescent="0.3">
      <c r="B59">
        <v>8</v>
      </c>
      <c r="C59">
        <f t="shared" si="11"/>
        <v>1.2667700813876164</v>
      </c>
      <c r="D59">
        <f t="shared" si="10"/>
        <v>1.2667700813876164</v>
      </c>
      <c r="E59">
        <f t="shared" si="10"/>
        <v>1.3934470895263782</v>
      </c>
      <c r="F59" s="6">
        <f t="shared" si="7"/>
        <v>0</v>
      </c>
      <c r="G59" s="6">
        <f t="shared" si="8"/>
        <v>0.12667700813876182</v>
      </c>
      <c r="H59" s="2">
        <f t="shared" si="9"/>
        <v>0</v>
      </c>
      <c r="I59" s="2">
        <f t="shared" si="9"/>
        <v>2.8954744717431273</v>
      </c>
    </row>
    <row r="60" spans="2:9" x14ac:dyDescent="0.3">
      <c r="B60">
        <v>9</v>
      </c>
      <c r="C60">
        <f t="shared" si="11"/>
        <v>1.3047731838292449</v>
      </c>
      <c r="D60">
        <f t="shared" si="10"/>
        <v>1.3047731838292449</v>
      </c>
      <c r="E60">
        <f t="shared" si="10"/>
        <v>1.4352505022121695</v>
      </c>
      <c r="F60" s="6">
        <f t="shared" si="7"/>
        <v>0</v>
      </c>
      <c r="G60" s="6">
        <f t="shared" si="8"/>
        <v>0.13047731838292465</v>
      </c>
      <c r="H60" s="2">
        <f t="shared" si="9"/>
        <v>0</v>
      </c>
      <c r="I60" s="2">
        <f t="shared" si="9"/>
        <v>2.9823387058954203</v>
      </c>
    </row>
    <row r="61" spans="2:9" x14ac:dyDescent="0.3">
      <c r="B61">
        <v>10</v>
      </c>
      <c r="C61">
        <f t="shared" si="11"/>
        <v>1.3439163793441222</v>
      </c>
      <c r="D61">
        <f t="shared" si="10"/>
        <v>1.3439163793441222</v>
      </c>
      <c r="E61">
        <f t="shared" si="10"/>
        <v>1.4783080172785346</v>
      </c>
      <c r="F61" s="6">
        <f t="shared" si="7"/>
        <v>0</v>
      </c>
      <c r="G61" s="6">
        <f t="shared" si="8"/>
        <v>0.13439163793441233</v>
      </c>
      <c r="H61" s="2">
        <f t="shared" si="9"/>
        <v>0</v>
      </c>
      <c r="I61" s="2">
        <f t="shared" si="9"/>
        <v>3.0718088670722818</v>
      </c>
    </row>
    <row r="62" spans="2:9" x14ac:dyDescent="0.3">
      <c r="B62">
        <v>11</v>
      </c>
      <c r="C62">
        <f t="shared" ref="C62:C72" si="12">D62</f>
        <v>1.3842338707244459</v>
      </c>
      <c r="D62">
        <f t="shared" si="10"/>
        <v>1.3842338707244459</v>
      </c>
      <c r="E62">
        <f t="shared" si="10"/>
        <v>1.5226572577968907</v>
      </c>
      <c r="F62" s="6">
        <f t="shared" si="7"/>
        <v>0</v>
      </c>
      <c r="G62" s="6">
        <f t="shared" si="8"/>
        <v>0.13842338707244473</v>
      </c>
      <c r="H62" s="2">
        <f t="shared" si="9"/>
        <v>0</v>
      </c>
      <c r="I62" s="2">
        <f t="shared" si="9"/>
        <v>3.1639631330844504</v>
      </c>
    </row>
    <row r="63" spans="2:9" x14ac:dyDescent="0.3">
      <c r="B63">
        <v>12</v>
      </c>
      <c r="C63">
        <f t="shared" si="12"/>
        <v>1.4257608868461793</v>
      </c>
      <c r="D63">
        <f t="shared" si="10"/>
        <v>1.4257608868461793</v>
      </c>
      <c r="E63">
        <f t="shared" si="10"/>
        <v>1.5683369755307974</v>
      </c>
      <c r="F63" s="6">
        <f t="shared" si="7"/>
        <v>0</v>
      </c>
      <c r="G63" s="6">
        <f t="shared" si="8"/>
        <v>0.14257608868461813</v>
      </c>
      <c r="H63" s="2">
        <f t="shared" si="9"/>
        <v>0</v>
      </c>
      <c r="I63" s="2">
        <f t="shared" si="9"/>
        <v>3.2588820270769854</v>
      </c>
    </row>
    <row r="64" spans="2:9" x14ac:dyDescent="0.3">
      <c r="B64">
        <v>13</v>
      </c>
      <c r="C64">
        <f t="shared" si="12"/>
        <v>1.4685337134515648</v>
      </c>
      <c r="D64">
        <f t="shared" si="10"/>
        <v>1.4685337134515648</v>
      </c>
      <c r="E64">
        <f t="shared" si="10"/>
        <v>1.6153870847967213</v>
      </c>
      <c r="F64" s="6">
        <f t="shared" si="7"/>
        <v>0</v>
      </c>
      <c r="G64" s="6">
        <f t="shared" si="8"/>
        <v>0.14685337134515652</v>
      </c>
      <c r="H64" s="2">
        <f t="shared" si="9"/>
        <v>0</v>
      </c>
      <c r="I64" s="2">
        <f t="shared" si="9"/>
        <v>3.3566484878892919</v>
      </c>
    </row>
    <row r="65" spans="2:9" x14ac:dyDescent="0.3">
      <c r="B65">
        <v>14</v>
      </c>
      <c r="C65">
        <f t="shared" si="12"/>
        <v>1.5125897248551119</v>
      </c>
      <c r="D65">
        <f t="shared" si="10"/>
        <v>1.5125897248551119</v>
      </c>
      <c r="E65">
        <f t="shared" si="10"/>
        <v>1.663848697340623</v>
      </c>
      <c r="F65" s="6">
        <f t="shared" si="7"/>
        <v>0</v>
      </c>
      <c r="G65" s="6">
        <f t="shared" si="8"/>
        <v>0.15125897248551112</v>
      </c>
      <c r="H65" s="2">
        <f t="shared" si="9"/>
        <v>0</v>
      </c>
      <c r="I65" s="2">
        <f t="shared" si="9"/>
        <v>3.4573479425259688</v>
      </c>
    </row>
    <row r="66" spans="2:9" x14ac:dyDescent="0.3">
      <c r="B66">
        <v>15</v>
      </c>
      <c r="C66">
        <f t="shared" si="12"/>
        <v>1.5579674166007653</v>
      </c>
      <c r="D66">
        <f t="shared" si="10"/>
        <v>1.5579674166007653</v>
      </c>
      <c r="E66">
        <f t="shared" si="10"/>
        <v>1.7137641582608418</v>
      </c>
      <c r="F66" s="6">
        <f t="shared" si="7"/>
        <v>0</v>
      </c>
      <c r="G66" s="6">
        <f t="shared" si="8"/>
        <v>0.15579674166007651</v>
      </c>
      <c r="H66" s="2">
        <f t="shared" si="9"/>
        <v>0</v>
      </c>
      <c r="I66" s="2">
        <f t="shared" si="9"/>
        <v>3.5610683808017485</v>
      </c>
    </row>
    <row r="67" spans="2:9" x14ac:dyDescent="0.3">
      <c r="B67">
        <v>16</v>
      </c>
      <c r="C67">
        <f t="shared" si="12"/>
        <v>1.6047064390987884</v>
      </c>
      <c r="D67">
        <f t="shared" si="10"/>
        <v>1.6047064390987884</v>
      </c>
      <c r="E67">
        <f t="shared" si="10"/>
        <v>1.765177083008667</v>
      </c>
      <c r="F67" s="6">
        <f t="shared" si="7"/>
        <v>0</v>
      </c>
      <c r="G67" s="6">
        <f t="shared" si="8"/>
        <v>0.16047064390987864</v>
      </c>
      <c r="H67" s="2">
        <f t="shared" si="9"/>
        <v>0</v>
      </c>
      <c r="I67" s="2">
        <f t="shared" si="9"/>
        <v>3.6679004322257973</v>
      </c>
    </row>
    <row r="68" spans="2:9" x14ac:dyDescent="0.3">
      <c r="B68">
        <v>17</v>
      </c>
      <c r="C68">
        <f t="shared" si="12"/>
        <v>1.652847632271752</v>
      </c>
      <c r="D68">
        <f t="shared" si="10"/>
        <v>1.652847632271752</v>
      </c>
      <c r="E68">
        <f t="shared" si="10"/>
        <v>1.818132395498927</v>
      </c>
      <c r="F68" s="6">
        <f t="shared" si="7"/>
        <v>0</v>
      </c>
      <c r="G68" s="6">
        <f t="shared" si="8"/>
        <v>0.165284763227175</v>
      </c>
      <c r="H68" s="2">
        <f t="shared" si="9"/>
        <v>0</v>
      </c>
      <c r="I68" s="2">
        <f t="shared" si="9"/>
        <v>3.7779374451925718</v>
      </c>
    </row>
    <row r="69" spans="2:9" x14ac:dyDescent="0.3">
      <c r="B69">
        <v>18</v>
      </c>
      <c r="C69">
        <f t="shared" si="12"/>
        <v>1.7024330612399046</v>
      </c>
      <c r="D69">
        <f t="shared" si="10"/>
        <v>1.7024330612399046</v>
      </c>
      <c r="E69">
        <f t="shared" si="10"/>
        <v>1.8726763673638949</v>
      </c>
      <c r="F69" s="6">
        <f t="shared" si="7"/>
        <v>0</v>
      </c>
      <c r="G69" s="6">
        <f t="shared" si="8"/>
        <v>0.1702433061239903</v>
      </c>
      <c r="H69" s="2">
        <f t="shared" si="9"/>
        <v>0</v>
      </c>
      <c r="I69" s="2">
        <f t="shared" si="9"/>
        <v>3.8912755685483496</v>
      </c>
    </row>
    <row r="70" spans="2:9" x14ac:dyDescent="0.3">
      <c r="B70">
        <v>19</v>
      </c>
      <c r="C70">
        <f t="shared" si="12"/>
        <v>1.7535060530771018</v>
      </c>
      <c r="D70">
        <f t="shared" ref="D70:E72" si="13">D69*1.03</f>
        <v>1.7535060530771018</v>
      </c>
      <c r="E70">
        <f t="shared" si="13"/>
        <v>1.9288566583848117</v>
      </c>
      <c r="F70" s="6">
        <f t="shared" si="7"/>
        <v>0</v>
      </c>
      <c r="G70" s="6">
        <f t="shared" si="8"/>
        <v>0.17535060530770985</v>
      </c>
      <c r="H70" s="2">
        <f t="shared" si="9"/>
        <v>0</v>
      </c>
      <c r="I70" s="2">
        <f t="shared" si="9"/>
        <v>4.0080138356047961</v>
      </c>
    </row>
    <row r="71" spans="2:9" x14ac:dyDescent="0.3">
      <c r="B71">
        <v>20</v>
      </c>
      <c r="C71">
        <f t="shared" si="12"/>
        <v>1.806111234669415</v>
      </c>
      <c r="D71">
        <f t="shared" si="13"/>
        <v>1.806111234669415</v>
      </c>
      <c r="E71">
        <f t="shared" si="13"/>
        <v>1.986722358136356</v>
      </c>
      <c r="F71" s="6">
        <f t="shared" si="7"/>
        <v>0</v>
      </c>
      <c r="G71" s="6">
        <f t="shared" si="8"/>
        <v>0.18061112346694097</v>
      </c>
      <c r="H71" s="2">
        <f t="shared" si="9"/>
        <v>0</v>
      </c>
      <c r="I71" s="2">
        <f t="shared" si="9"/>
        <v>4.1282542506729367</v>
      </c>
    </row>
    <row r="72" spans="2:9" x14ac:dyDescent="0.3">
      <c r="B72">
        <v>21</v>
      </c>
      <c r="C72">
        <f t="shared" si="12"/>
        <v>1.8602945717094976</v>
      </c>
      <c r="D72">
        <f t="shared" si="13"/>
        <v>1.8602945717094976</v>
      </c>
      <c r="E72">
        <f t="shared" si="13"/>
        <v>2.0463240288804467</v>
      </c>
      <c r="F72" s="6">
        <f t="shared" si="7"/>
        <v>0</v>
      </c>
      <c r="G72" s="6">
        <f t="shared" si="8"/>
        <v>0.1860294571709491</v>
      </c>
      <c r="H72" s="2">
        <f t="shared" si="9"/>
        <v>0</v>
      </c>
      <c r="I72" s="2">
        <f t="shared" si="9"/>
        <v>4.2521018781931224</v>
      </c>
    </row>
    <row r="73" spans="2:9" x14ac:dyDescent="0.3">
      <c r="F73" s="5">
        <f>SUM(F52:F72)</f>
        <v>0.40659011570000003</v>
      </c>
      <c r="G73" s="5">
        <f>SUM(G52:G72)</f>
        <v>2.9536780295359382</v>
      </c>
      <c r="H73" s="2">
        <f>SUM(H52:H72)</f>
        <v>9.2934883588571449</v>
      </c>
      <c r="I73" s="2">
        <f>SUM(I52:I72)</f>
        <v>67.512640675107164</v>
      </c>
    </row>
    <row r="74" spans="2:9" x14ac:dyDescent="0.3">
      <c r="F74" s="5"/>
      <c r="G74" s="5"/>
      <c r="H74" s="2"/>
      <c r="I74" s="2"/>
    </row>
    <row r="75" spans="2:9" x14ac:dyDescent="0.3">
      <c r="F75" s="5"/>
      <c r="G75" s="5"/>
      <c r="H75" s="2"/>
      <c r="I75" s="2"/>
    </row>
    <row r="76" spans="2:9" x14ac:dyDescent="0.3">
      <c r="C76" t="s">
        <v>36</v>
      </c>
      <c r="D76" t="s">
        <v>37</v>
      </c>
    </row>
    <row r="77" spans="2:9" s="7" customFormat="1" ht="28.8" x14ac:dyDescent="0.3">
      <c r="B77" s="7" t="s">
        <v>29</v>
      </c>
      <c r="C77" s="7" t="s">
        <v>30</v>
      </c>
      <c r="D77" s="8" t="s">
        <v>31</v>
      </c>
    </row>
    <row r="78" spans="2:9" x14ac:dyDescent="0.3">
      <c r="B78" t="s">
        <v>21</v>
      </c>
      <c r="C78" s="6">
        <v>0.27500000000000002</v>
      </c>
      <c r="D78" s="9">
        <v>0.375</v>
      </c>
    </row>
    <row r="79" spans="2:9" x14ac:dyDescent="0.3">
      <c r="B79" t="s">
        <v>22</v>
      </c>
      <c r="C79" s="6">
        <v>0.22500000000000001</v>
      </c>
      <c r="D79" s="9">
        <v>0.32500000000000001</v>
      </c>
    </row>
    <row r="80" spans="2:9" x14ac:dyDescent="0.3">
      <c r="B80" t="s">
        <v>23</v>
      </c>
      <c r="C80" s="6">
        <v>0.17499999999999999</v>
      </c>
      <c r="D80" s="9">
        <v>0.27500000000000002</v>
      </c>
    </row>
    <row r="81" spans="2:4" x14ac:dyDescent="0.3">
      <c r="B81" t="s">
        <v>24</v>
      </c>
      <c r="C81" s="6">
        <v>0.15</v>
      </c>
      <c r="D81" s="9">
        <v>0.25</v>
      </c>
    </row>
    <row r="82" spans="2:4" x14ac:dyDescent="0.3">
      <c r="B82" t="s">
        <v>25</v>
      </c>
      <c r="C82" s="6">
        <v>0.125</v>
      </c>
      <c r="D82" s="9">
        <v>0.22500000000000001</v>
      </c>
    </row>
    <row r="83" spans="2:4" x14ac:dyDescent="0.3">
      <c r="B83" t="s">
        <v>26</v>
      </c>
      <c r="C83" s="6">
        <v>0.125</v>
      </c>
      <c r="D83" s="9">
        <v>0.22500000000000001</v>
      </c>
    </row>
    <row r="84" spans="2:4" x14ac:dyDescent="0.3">
      <c r="B84" t="s">
        <v>27</v>
      </c>
      <c r="C84" s="6">
        <v>0.125</v>
      </c>
      <c r="D84" s="9">
        <v>0.375</v>
      </c>
    </row>
    <row r="85" spans="2:4" x14ac:dyDescent="0.3">
      <c r="B85" t="s">
        <v>28</v>
      </c>
      <c r="C85" s="6">
        <v>7.4999999999999997E-2</v>
      </c>
      <c r="D85" s="9">
        <v>0.17499999999999999</v>
      </c>
    </row>
    <row r="86" spans="2:4" x14ac:dyDescent="0.3">
      <c r="D86" s="10"/>
    </row>
    <row r="87" spans="2:4" x14ac:dyDescent="0.3">
      <c r="B87" s="7" t="s">
        <v>32</v>
      </c>
      <c r="C87" s="7" t="s">
        <v>33</v>
      </c>
      <c r="D87" s="8" t="s">
        <v>34</v>
      </c>
    </row>
    <row r="88" spans="2:4" x14ac:dyDescent="0.3">
      <c r="B88" t="s">
        <v>21</v>
      </c>
      <c r="C88" s="6">
        <v>0.3</v>
      </c>
      <c r="D88" s="9">
        <v>0.4</v>
      </c>
    </row>
    <row r="89" spans="2:4" x14ac:dyDescent="0.3">
      <c r="B89" t="s">
        <v>22</v>
      </c>
      <c r="C89" s="6">
        <v>0.25</v>
      </c>
      <c r="D89" s="9">
        <v>0.35</v>
      </c>
    </row>
    <row r="90" spans="2:4" x14ac:dyDescent="0.3">
      <c r="B90" t="s">
        <v>23</v>
      </c>
      <c r="C90" s="6">
        <v>0.2</v>
      </c>
      <c r="D90" s="9">
        <v>0.3</v>
      </c>
    </row>
    <row r="91" spans="2:4" x14ac:dyDescent="0.3">
      <c r="B91" t="s">
        <v>24</v>
      </c>
      <c r="C91" s="6">
        <v>0.17499999999999999</v>
      </c>
      <c r="D91" s="9">
        <v>0.27500000000000002</v>
      </c>
    </row>
    <row r="92" spans="2:4" x14ac:dyDescent="0.3">
      <c r="B92" t="s">
        <v>25</v>
      </c>
      <c r="C92" s="6">
        <v>0.15</v>
      </c>
      <c r="D92" s="9">
        <v>0.25</v>
      </c>
    </row>
    <row r="93" spans="2:4" x14ac:dyDescent="0.3">
      <c r="B93" t="s">
        <v>26</v>
      </c>
      <c r="C93" s="6">
        <v>0.15</v>
      </c>
      <c r="D93" s="9">
        <v>0.25</v>
      </c>
    </row>
    <row r="94" spans="2:4" x14ac:dyDescent="0.3">
      <c r="B94" t="s">
        <v>27</v>
      </c>
      <c r="C94" s="6">
        <v>0.15</v>
      </c>
      <c r="D94" s="9">
        <v>0.4</v>
      </c>
    </row>
    <row r="95" spans="2:4" x14ac:dyDescent="0.3">
      <c r="B95" t="s">
        <v>28</v>
      </c>
      <c r="C95" s="6">
        <v>0.1</v>
      </c>
      <c r="D95" s="9">
        <v>0.2</v>
      </c>
    </row>
  </sheetData>
  <mergeCells count="1">
    <mergeCell ref="B15:D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B87D-BFC9-4246-A681-4FD07275D480}">
  <dimension ref="B2:I96"/>
  <sheetViews>
    <sheetView tabSelected="1" topLeftCell="A69" workbookViewId="0">
      <selection activeCell="B74" sqref="B74"/>
    </sheetView>
  </sheetViews>
  <sheetFormatPr baseColWidth="10" defaultRowHeight="14.4" x14ac:dyDescent="0.3"/>
  <cols>
    <col min="2" max="2" width="23.5546875" bestFit="1" customWidth="1"/>
  </cols>
  <sheetData>
    <row r="2" spans="2:4" x14ac:dyDescent="0.3">
      <c r="B2" t="s">
        <v>0</v>
      </c>
      <c r="C2" t="s">
        <v>1</v>
      </c>
      <c r="D2" t="s">
        <v>2</v>
      </c>
    </row>
    <row r="3" spans="2:4" x14ac:dyDescent="0.3">
      <c r="B3">
        <v>2020</v>
      </c>
      <c r="C3" s="1">
        <v>0</v>
      </c>
      <c r="D3" s="1">
        <v>35</v>
      </c>
    </row>
    <row r="4" spans="2:4" x14ac:dyDescent="0.3">
      <c r="B4">
        <v>2021</v>
      </c>
      <c r="C4" s="1">
        <v>10</v>
      </c>
      <c r="D4" s="1">
        <v>50</v>
      </c>
    </row>
    <row r="5" spans="2:4" x14ac:dyDescent="0.3">
      <c r="B5">
        <v>2022</v>
      </c>
      <c r="C5" s="1">
        <v>20</v>
      </c>
      <c r="D5" s="1">
        <f>(D$13-D$3)/COUNT(B$4:B$13)*COUNT(B$4:B5)+D$3</f>
        <v>64</v>
      </c>
    </row>
    <row r="6" spans="2:4" x14ac:dyDescent="0.3">
      <c r="B6">
        <v>2023</v>
      </c>
      <c r="C6" s="1">
        <v>25</v>
      </c>
      <c r="D6" s="1">
        <f>(D$13-D$3)/COUNT(B$4:B$13)*COUNT(B$4:B6)+D$3</f>
        <v>78.5</v>
      </c>
    </row>
    <row r="7" spans="2:4" x14ac:dyDescent="0.3">
      <c r="B7">
        <v>2024</v>
      </c>
      <c r="C7" s="1">
        <v>30</v>
      </c>
      <c r="D7" s="1">
        <f>(D$13-D$3)/COUNT(B$4:B$13)*COUNT(B$4:B7)+D$3</f>
        <v>93</v>
      </c>
    </row>
    <row r="8" spans="2:4" x14ac:dyDescent="0.3">
      <c r="B8">
        <v>2025</v>
      </c>
      <c r="C8" s="1">
        <v>35</v>
      </c>
      <c r="D8" s="1">
        <f>(D$13-D$3)/COUNT(B$4:B$13)*COUNT(B$4:B8)+D$3</f>
        <v>107.5</v>
      </c>
    </row>
    <row r="9" spans="2:4" x14ac:dyDescent="0.3">
      <c r="B9">
        <v>2026</v>
      </c>
      <c r="C9" s="1"/>
      <c r="D9" s="1">
        <f>(D$13-D$3)/COUNT(B$4:B$13)*COUNT(B$4:B9)+D$3</f>
        <v>122</v>
      </c>
    </row>
    <row r="10" spans="2:4" x14ac:dyDescent="0.3">
      <c r="B10">
        <v>2027</v>
      </c>
      <c r="C10" s="1"/>
      <c r="D10" s="1">
        <f>(D$13-D$3)/COUNT(B$4:B$13)*COUNT(B$4:B10)+D$3</f>
        <v>136.5</v>
      </c>
    </row>
    <row r="11" spans="2:4" x14ac:dyDescent="0.3">
      <c r="B11">
        <v>2028</v>
      </c>
      <c r="C11" s="1"/>
      <c r="D11" s="1">
        <f>(D$13-D$3)/COUNT(B$4:B$13)*COUNT(B$4:B11)+D$3</f>
        <v>151</v>
      </c>
    </row>
    <row r="12" spans="2:4" x14ac:dyDescent="0.3">
      <c r="B12">
        <v>2029</v>
      </c>
      <c r="C12" s="1"/>
      <c r="D12" s="1">
        <f>(D$13-D$3)/COUNT(B$4:B$13)*COUNT(B$4:B12)+D$3</f>
        <v>165.5</v>
      </c>
    </row>
    <row r="13" spans="2:4" x14ac:dyDescent="0.3">
      <c r="B13">
        <v>2030</v>
      </c>
      <c r="C13" s="1"/>
      <c r="D13" s="1">
        <v>180</v>
      </c>
    </row>
    <row r="15" spans="2:4" x14ac:dyDescent="0.3">
      <c r="B15" s="11" t="s">
        <v>3</v>
      </c>
      <c r="C15" s="11"/>
      <c r="D15" s="11"/>
    </row>
    <row r="16" spans="2:4" x14ac:dyDescent="0.3">
      <c r="B16" t="s">
        <v>5</v>
      </c>
      <c r="C16" s="2">
        <v>2.44</v>
      </c>
      <c r="D16" t="s">
        <v>4</v>
      </c>
    </row>
    <row r="17" spans="2:9" x14ac:dyDescent="0.3">
      <c r="B17" t="s">
        <v>8</v>
      </c>
      <c r="C17" s="4">
        <v>53</v>
      </c>
      <c r="D17" t="s">
        <v>7</v>
      </c>
    </row>
    <row r="18" spans="2:9" x14ac:dyDescent="0.3">
      <c r="B18" t="s">
        <v>9</v>
      </c>
      <c r="C18" s="4">
        <v>65</v>
      </c>
      <c r="D18" t="s">
        <v>7</v>
      </c>
    </row>
    <row r="19" spans="2:9" x14ac:dyDescent="0.3">
      <c r="B19" t="s">
        <v>6</v>
      </c>
      <c r="C19" s="2">
        <v>399</v>
      </c>
      <c r="D19" t="s">
        <v>4</v>
      </c>
    </row>
    <row r="20" spans="2:9" x14ac:dyDescent="0.3">
      <c r="B20" t="s">
        <v>10</v>
      </c>
      <c r="C20" s="2">
        <v>250</v>
      </c>
      <c r="D20" t="s">
        <v>4</v>
      </c>
    </row>
    <row r="21" spans="2:9" x14ac:dyDescent="0.3">
      <c r="B21" t="s">
        <v>13</v>
      </c>
      <c r="C21" s="3">
        <v>8.6</v>
      </c>
      <c r="D21" t="s">
        <v>7</v>
      </c>
    </row>
    <row r="22" spans="2:9" x14ac:dyDescent="0.3">
      <c r="B22" t="s">
        <v>16</v>
      </c>
      <c r="C22" s="2">
        <v>-35</v>
      </c>
      <c r="D22" t="s">
        <v>11</v>
      </c>
    </row>
    <row r="23" spans="2:9" x14ac:dyDescent="0.3">
      <c r="B23" t="s">
        <v>15</v>
      </c>
      <c r="C23" t="s">
        <v>14</v>
      </c>
    </row>
    <row r="24" spans="2:9" x14ac:dyDescent="0.3">
      <c r="B24" t="s">
        <v>12</v>
      </c>
      <c r="C24">
        <v>5.5</v>
      </c>
      <c r="D24" t="s">
        <v>7</v>
      </c>
    </row>
    <row r="27" spans="2:9" x14ac:dyDescent="0.3">
      <c r="B27" t="s">
        <v>0</v>
      </c>
      <c r="C27" t="s">
        <v>19</v>
      </c>
      <c r="D27" t="s">
        <v>18</v>
      </c>
      <c r="E27" t="s">
        <v>17</v>
      </c>
      <c r="I27" s="2">
        <f>8/35*0.1*100</f>
        <v>2.2857142857142856</v>
      </c>
    </row>
    <row r="28" spans="2:9" x14ac:dyDescent="0.3">
      <c r="B28">
        <v>1</v>
      </c>
      <c r="C28">
        <v>1.35</v>
      </c>
      <c r="D28">
        <v>1.02</v>
      </c>
      <c r="E28">
        <f>1.1*1.02</f>
        <v>1.1220000000000001</v>
      </c>
      <c r="F28" s="6">
        <f t="shared" ref="F28:F48" si="0">C28-D28</f>
        <v>0.33000000000000007</v>
      </c>
      <c r="G28" s="6">
        <f t="shared" ref="G28:G48" si="1">E28-D28</f>
        <v>0.10200000000000009</v>
      </c>
      <c r="H28" s="2">
        <f>8/35*F28*100</f>
        <v>7.5428571428571445</v>
      </c>
      <c r="I28" s="2">
        <f>8/35*G28*100</f>
        <v>2.3314285714285736</v>
      </c>
    </row>
    <row r="29" spans="2:9" x14ac:dyDescent="0.3">
      <c r="B29">
        <v>2</v>
      </c>
      <c r="C29">
        <v>1.35</v>
      </c>
      <c r="D29">
        <f>D28*1.02</f>
        <v>1.0404</v>
      </c>
      <c r="E29">
        <f>E28*1.02</f>
        <v>1.1444400000000001</v>
      </c>
      <c r="F29" s="6">
        <f t="shared" si="0"/>
        <v>0.3096000000000001</v>
      </c>
      <c r="G29" s="6">
        <f t="shared" si="1"/>
        <v>0.10404000000000013</v>
      </c>
      <c r="H29" s="2">
        <f t="shared" ref="H29:H48" si="2">8/35*F29*100</f>
        <v>7.0765714285714303</v>
      </c>
      <c r="I29" s="2">
        <f t="shared" ref="I29:I48" si="3">8/35*G29*100</f>
        <v>2.3780571428571458</v>
      </c>
    </row>
    <row r="30" spans="2:9" x14ac:dyDescent="0.3">
      <c r="B30">
        <v>3</v>
      </c>
      <c r="C30">
        <v>1.35</v>
      </c>
      <c r="D30">
        <f t="shared" ref="D30:D48" si="4">D29*1.02</f>
        <v>1.0612079999999999</v>
      </c>
      <c r="E30">
        <f t="shared" ref="E30:E48" si="5">E29*1.02</f>
        <v>1.1673288000000002</v>
      </c>
      <c r="F30" s="6">
        <f t="shared" si="0"/>
        <v>0.28879200000000016</v>
      </c>
      <c r="G30" s="6">
        <f t="shared" si="1"/>
        <v>0.10612080000000024</v>
      </c>
      <c r="H30" s="2">
        <f t="shared" si="2"/>
        <v>6.6009600000000033</v>
      </c>
      <c r="I30" s="2">
        <f t="shared" si="3"/>
        <v>2.4256182857142909</v>
      </c>
    </row>
    <row r="31" spans="2:9" x14ac:dyDescent="0.3">
      <c r="B31">
        <v>4</v>
      </c>
      <c r="C31">
        <v>1.35</v>
      </c>
      <c r="D31">
        <f t="shared" si="4"/>
        <v>1.08243216</v>
      </c>
      <c r="E31">
        <f t="shared" si="5"/>
        <v>1.1906753760000002</v>
      </c>
      <c r="F31" s="6">
        <f t="shared" si="0"/>
        <v>0.26756784000000011</v>
      </c>
      <c r="G31" s="6">
        <f t="shared" si="1"/>
        <v>0.1082432160000002</v>
      </c>
      <c r="H31" s="2">
        <f t="shared" si="2"/>
        <v>6.1158363428571452</v>
      </c>
      <c r="I31" s="2">
        <f t="shared" si="3"/>
        <v>2.4741306514285757</v>
      </c>
    </row>
    <row r="32" spans="2:9" x14ac:dyDescent="0.3">
      <c r="B32">
        <v>5</v>
      </c>
      <c r="C32">
        <v>1.35</v>
      </c>
      <c r="D32">
        <f t="shared" si="4"/>
        <v>1.1040808032</v>
      </c>
      <c r="E32">
        <f t="shared" si="5"/>
        <v>1.2144888835200003</v>
      </c>
      <c r="F32" s="6">
        <f t="shared" si="0"/>
        <v>0.24591919680000007</v>
      </c>
      <c r="G32" s="6">
        <f t="shared" si="1"/>
        <v>0.11040808032000027</v>
      </c>
      <c r="H32" s="2">
        <f t="shared" si="2"/>
        <v>5.6210102125714299</v>
      </c>
      <c r="I32" s="2">
        <f t="shared" si="3"/>
        <v>2.5236132644571487</v>
      </c>
    </row>
    <row r="33" spans="2:9" x14ac:dyDescent="0.3">
      <c r="B33">
        <v>6</v>
      </c>
      <c r="C33">
        <v>1.35</v>
      </c>
      <c r="D33">
        <f t="shared" si="4"/>
        <v>1.1261624192640001</v>
      </c>
      <c r="E33">
        <f t="shared" si="5"/>
        <v>1.2387786611904004</v>
      </c>
      <c r="F33" s="6">
        <f t="shared" si="0"/>
        <v>0.22383758073600002</v>
      </c>
      <c r="G33" s="6">
        <f t="shared" si="1"/>
        <v>0.1126162419264003</v>
      </c>
      <c r="H33" s="2">
        <f t="shared" si="2"/>
        <v>5.1162875596799999</v>
      </c>
      <c r="I33" s="2">
        <f t="shared" si="3"/>
        <v>2.5740855297462923</v>
      </c>
    </row>
    <row r="34" spans="2:9" x14ac:dyDescent="0.3">
      <c r="B34">
        <v>7</v>
      </c>
      <c r="C34">
        <v>1.35</v>
      </c>
      <c r="D34">
        <f t="shared" si="4"/>
        <v>1.14868566764928</v>
      </c>
      <c r="E34">
        <f t="shared" si="5"/>
        <v>1.2635542344142083</v>
      </c>
      <c r="F34" s="6">
        <f t="shared" si="0"/>
        <v>0.20131433235072005</v>
      </c>
      <c r="G34" s="6">
        <f t="shared" si="1"/>
        <v>0.11486856676492829</v>
      </c>
      <c r="H34" s="2">
        <f t="shared" si="2"/>
        <v>4.6014704537307436</v>
      </c>
      <c r="I34" s="2">
        <f t="shared" si="3"/>
        <v>2.6255672403412178</v>
      </c>
    </row>
    <row r="35" spans="2:9" x14ac:dyDescent="0.3">
      <c r="B35">
        <v>8</v>
      </c>
      <c r="C35">
        <v>1.35</v>
      </c>
      <c r="D35">
        <f t="shared" si="4"/>
        <v>1.1716593810022657</v>
      </c>
      <c r="E35">
        <f t="shared" si="5"/>
        <v>1.2888253191024925</v>
      </c>
      <c r="F35" s="6">
        <f t="shared" si="0"/>
        <v>0.17834061899773435</v>
      </c>
      <c r="G35" s="6">
        <f t="shared" si="1"/>
        <v>0.1171659381002268</v>
      </c>
      <c r="H35" s="2">
        <f t="shared" si="2"/>
        <v>4.0763570056624996</v>
      </c>
      <c r="I35" s="2">
        <f t="shared" si="3"/>
        <v>2.6780785851480409</v>
      </c>
    </row>
    <row r="36" spans="2:9" x14ac:dyDescent="0.3">
      <c r="B36">
        <v>9</v>
      </c>
      <c r="C36">
        <v>1.35</v>
      </c>
      <c r="D36">
        <f t="shared" si="4"/>
        <v>1.1950925686223111</v>
      </c>
      <c r="E36">
        <f t="shared" si="5"/>
        <v>1.3146018254845424</v>
      </c>
      <c r="F36" s="6">
        <f t="shared" si="0"/>
        <v>0.15490743137768903</v>
      </c>
      <c r="G36" s="6">
        <f t="shared" si="1"/>
        <v>0.11950925686223135</v>
      </c>
      <c r="H36" s="2">
        <f t="shared" si="2"/>
        <v>3.5407412886328919</v>
      </c>
      <c r="I36" s="2">
        <f t="shared" si="3"/>
        <v>2.731640156851002</v>
      </c>
    </row>
    <row r="37" spans="2:9" x14ac:dyDescent="0.3">
      <c r="B37">
        <v>10</v>
      </c>
      <c r="C37">
        <v>1.35</v>
      </c>
      <c r="D37">
        <f t="shared" si="4"/>
        <v>1.2189944199947573</v>
      </c>
      <c r="E37">
        <f t="shared" si="5"/>
        <v>1.3408938619942332</v>
      </c>
      <c r="F37" s="6">
        <f t="shared" si="0"/>
        <v>0.13100558000524276</v>
      </c>
      <c r="G37" s="6">
        <f t="shared" si="1"/>
        <v>0.12189944199947589</v>
      </c>
      <c r="H37" s="2">
        <f t="shared" si="2"/>
        <v>2.9944132572626918</v>
      </c>
      <c r="I37" s="2">
        <f t="shared" si="3"/>
        <v>2.7862729599880205</v>
      </c>
    </row>
    <row r="38" spans="2:9" x14ac:dyDescent="0.3">
      <c r="B38">
        <v>11</v>
      </c>
      <c r="C38">
        <v>1.35</v>
      </c>
      <c r="D38">
        <f t="shared" si="4"/>
        <v>1.2433743083946525</v>
      </c>
      <c r="E38">
        <f t="shared" si="5"/>
        <v>1.3677117392341178</v>
      </c>
      <c r="F38" s="6">
        <f t="shared" si="0"/>
        <v>0.10662569160534763</v>
      </c>
      <c r="G38" s="6">
        <f t="shared" si="1"/>
        <v>0.12433743083946536</v>
      </c>
      <c r="H38" s="2">
        <f t="shared" si="2"/>
        <v>2.4371586652650885</v>
      </c>
      <c r="I38" s="2">
        <f t="shared" si="3"/>
        <v>2.8419984191877794</v>
      </c>
    </row>
    <row r="39" spans="2:9" x14ac:dyDescent="0.3">
      <c r="B39">
        <v>12</v>
      </c>
      <c r="C39">
        <v>1.35</v>
      </c>
      <c r="D39">
        <f t="shared" si="4"/>
        <v>1.2682417945625455</v>
      </c>
      <c r="E39">
        <f t="shared" si="5"/>
        <v>1.3950659740188003</v>
      </c>
      <c r="F39" s="6">
        <f t="shared" si="0"/>
        <v>8.1758205437454601E-2</v>
      </c>
      <c r="G39" s="6">
        <f t="shared" si="1"/>
        <v>0.12682417945625479</v>
      </c>
      <c r="H39" s="2">
        <f t="shared" si="2"/>
        <v>1.8687589814275336</v>
      </c>
      <c r="I39" s="2">
        <f t="shared" si="3"/>
        <v>2.898838387571538</v>
      </c>
    </row>
    <row r="40" spans="2:9" x14ac:dyDescent="0.3">
      <c r="B40">
        <v>13</v>
      </c>
      <c r="C40">
        <v>1.35</v>
      </c>
      <c r="D40">
        <f t="shared" si="4"/>
        <v>1.2936066304537963</v>
      </c>
      <c r="E40">
        <f t="shared" si="5"/>
        <v>1.4229672934991764</v>
      </c>
      <c r="F40" s="6">
        <f t="shared" si="0"/>
        <v>5.6393369546203775E-2</v>
      </c>
      <c r="G40" s="6">
        <f t="shared" si="1"/>
        <v>0.12936066304538008</v>
      </c>
      <c r="H40" s="2">
        <f t="shared" si="2"/>
        <v>1.288991303913229</v>
      </c>
      <c r="I40" s="2">
        <f t="shared" si="3"/>
        <v>2.9568151553229729</v>
      </c>
    </row>
    <row r="41" spans="2:9" x14ac:dyDescent="0.3">
      <c r="B41">
        <v>14</v>
      </c>
      <c r="C41">
        <v>1.35</v>
      </c>
      <c r="D41">
        <f t="shared" si="4"/>
        <v>1.3194787630628724</v>
      </c>
      <c r="E41">
        <f t="shared" si="5"/>
        <v>1.4514266393691599</v>
      </c>
      <c r="F41" s="6">
        <f t="shared" si="0"/>
        <v>3.0521236937127716E-2</v>
      </c>
      <c r="G41" s="6">
        <f t="shared" si="1"/>
        <v>0.13194787630628757</v>
      </c>
      <c r="H41" s="2">
        <f t="shared" si="2"/>
        <v>0.69762827284863349</v>
      </c>
      <c r="I41" s="2">
        <f t="shared" si="3"/>
        <v>3.0159514584294302</v>
      </c>
    </row>
    <row r="42" spans="2:9" x14ac:dyDescent="0.3">
      <c r="B42">
        <v>15</v>
      </c>
      <c r="C42">
        <v>1.35</v>
      </c>
      <c r="D42">
        <f t="shared" si="4"/>
        <v>1.3458683383241299</v>
      </c>
      <c r="E42">
        <f t="shared" si="5"/>
        <v>1.4804551721565431</v>
      </c>
      <c r="F42" s="6">
        <f t="shared" si="0"/>
        <v>4.1316616758702018E-3</v>
      </c>
      <c r="G42" s="6">
        <f t="shared" si="1"/>
        <v>0.13458683383241321</v>
      </c>
      <c r="H42" s="2">
        <f t="shared" si="2"/>
        <v>9.4437981162747472E-2</v>
      </c>
      <c r="I42" s="2">
        <f t="shared" si="3"/>
        <v>3.0762704875980162</v>
      </c>
    </row>
    <row r="43" spans="2:9" x14ac:dyDescent="0.3">
      <c r="B43">
        <v>16</v>
      </c>
      <c r="C43">
        <f t="shared" ref="C43:C48" si="6">D43</f>
        <v>1.3727857050906125</v>
      </c>
      <c r="D43">
        <f t="shared" si="4"/>
        <v>1.3727857050906125</v>
      </c>
      <c r="E43">
        <f t="shared" si="5"/>
        <v>1.510064275599674</v>
      </c>
      <c r="F43" s="6">
        <f t="shared" si="0"/>
        <v>0</v>
      </c>
      <c r="G43" s="6">
        <f t="shared" si="1"/>
        <v>0.13727857050906156</v>
      </c>
      <c r="H43" s="2">
        <f t="shared" si="2"/>
        <v>0</v>
      </c>
      <c r="I43" s="2">
        <f t="shared" si="3"/>
        <v>3.1377958973499784</v>
      </c>
    </row>
    <row r="44" spans="2:9" x14ac:dyDescent="0.3">
      <c r="B44">
        <v>17</v>
      </c>
      <c r="C44">
        <f t="shared" si="6"/>
        <v>1.4002414191924248</v>
      </c>
      <c r="D44">
        <f t="shared" si="4"/>
        <v>1.4002414191924248</v>
      </c>
      <c r="E44">
        <f t="shared" si="5"/>
        <v>1.5402655611116676</v>
      </c>
      <c r="F44" s="6">
        <f t="shared" si="0"/>
        <v>0</v>
      </c>
      <c r="G44" s="6">
        <f t="shared" si="1"/>
        <v>0.14002414191924273</v>
      </c>
      <c r="H44" s="2">
        <f t="shared" si="2"/>
        <v>0</v>
      </c>
      <c r="I44" s="2">
        <f t="shared" si="3"/>
        <v>3.2005518152969765</v>
      </c>
    </row>
    <row r="45" spans="2:9" x14ac:dyDescent="0.3">
      <c r="B45">
        <v>18</v>
      </c>
      <c r="C45">
        <f t="shared" si="6"/>
        <v>1.4282462475762734</v>
      </c>
      <c r="D45">
        <f t="shared" si="4"/>
        <v>1.4282462475762734</v>
      </c>
      <c r="E45">
        <f t="shared" si="5"/>
        <v>1.5710708723339009</v>
      </c>
      <c r="F45" s="6">
        <f t="shared" si="0"/>
        <v>0</v>
      </c>
      <c r="G45" s="6">
        <f t="shared" si="1"/>
        <v>0.14282462475762747</v>
      </c>
      <c r="H45" s="2">
        <f t="shared" si="2"/>
        <v>0</v>
      </c>
      <c r="I45" s="2">
        <f t="shared" si="3"/>
        <v>3.2645628516029133</v>
      </c>
    </row>
    <row r="46" spans="2:9" x14ac:dyDescent="0.3">
      <c r="B46">
        <v>19</v>
      </c>
      <c r="C46">
        <f t="shared" si="6"/>
        <v>1.4568111725277988</v>
      </c>
      <c r="D46">
        <f t="shared" si="4"/>
        <v>1.4568111725277988</v>
      </c>
      <c r="E46">
        <f t="shared" si="5"/>
        <v>1.6024922897805789</v>
      </c>
      <c r="F46" s="6">
        <f t="shared" si="0"/>
        <v>0</v>
      </c>
      <c r="G46" s="6">
        <f t="shared" si="1"/>
        <v>0.1456811172527801</v>
      </c>
      <c r="H46" s="2">
        <f t="shared" si="2"/>
        <v>0</v>
      </c>
      <c r="I46" s="2">
        <f t="shared" si="3"/>
        <v>3.3298541086349736</v>
      </c>
    </row>
    <row r="47" spans="2:9" x14ac:dyDescent="0.3">
      <c r="B47">
        <v>20</v>
      </c>
      <c r="C47">
        <f t="shared" si="6"/>
        <v>1.4859473959783549</v>
      </c>
      <c r="D47">
        <f t="shared" si="4"/>
        <v>1.4859473959783549</v>
      </c>
      <c r="E47">
        <f t="shared" si="5"/>
        <v>1.6345421355761904</v>
      </c>
      <c r="F47" s="6">
        <f t="shared" si="0"/>
        <v>0</v>
      </c>
      <c r="G47" s="6">
        <f t="shared" si="1"/>
        <v>0.14859473959783553</v>
      </c>
      <c r="H47" s="2">
        <f t="shared" si="2"/>
        <v>0</v>
      </c>
      <c r="I47" s="2">
        <f t="shared" si="3"/>
        <v>3.3964511908076691</v>
      </c>
    </row>
    <row r="48" spans="2:9" x14ac:dyDescent="0.3">
      <c r="B48">
        <v>21</v>
      </c>
      <c r="C48">
        <f t="shared" si="6"/>
        <v>1.5156663438979221</v>
      </c>
      <c r="D48">
        <f t="shared" si="4"/>
        <v>1.5156663438979221</v>
      </c>
      <c r="E48">
        <f t="shared" si="5"/>
        <v>1.6672329782877142</v>
      </c>
      <c r="F48" s="6">
        <f t="shared" si="0"/>
        <v>0</v>
      </c>
      <c r="G48" s="6">
        <f t="shared" si="1"/>
        <v>0.15156663438979212</v>
      </c>
      <c r="H48" s="2">
        <f t="shared" si="2"/>
        <v>0</v>
      </c>
      <c r="I48" s="2">
        <f t="shared" si="3"/>
        <v>3.4643802146238198</v>
      </c>
    </row>
    <row r="49" spans="2:9" x14ac:dyDescent="0.3">
      <c r="F49" s="5">
        <f>SUM(F28:F48)</f>
        <v>2.6107147454693904</v>
      </c>
      <c r="G49" s="5">
        <f>SUM(G28:G48)</f>
        <v>2.6298983538794038</v>
      </c>
      <c r="H49" s="2">
        <f>SUM(H28:H48)</f>
        <v>59.673479896443204</v>
      </c>
      <c r="I49" s="2">
        <f>SUM(I28:I48)</f>
        <v>60.111962374386373</v>
      </c>
    </row>
    <row r="50" spans="2:9" x14ac:dyDescent="0.3">
      <c r="H50" s="2"/>
      <c r="I50" s="2"/>
    </row>
    <row r="51" spans="2:9" x14ac:dyDescent="0.3">
      <c r="B51" t="s">
        <v>0</v>
      </c>
      <c r="C51" t="s">
        <v>19</v>
      </c>
      <c r="D51" t="s">
        <v>20</v>
      </c>
      <c r="E51" t="s">
        <v>17</v>
      </c>
      <c r="H51" s="2"/>
      <c r="I51" s="2"/>
    </row>
    <row r="52" spans="2:9" x14ac:dyDescent="0.3">
      <c r="B52">
        <v>1</v>
      </c>
      <c r="C52">
        <v>1.35</v>
      </c>
      <c r="D52">
        <v>1.03</v>
      </c>
      <c r="E52">
        <f>1.1*1.03</f>
        <v>1.1330000000000002</v>
      </c>
      <c r="F52" s="6">
        <f t="shared" ref="F52:F72" si="7">C52-D52</f>
        <v>0.32000000000000006</v>
      </c>
      <c r="G52" s="6">
        <f t="shared" ref="G52:G72" si="8">E52-D52</f>
        <v>0.1030000000000002</v>
      </c>
      <c r="H52" s="2">
        <f>8/35*F52*100</f>
        <v>7.3142857142857149</v>
      </c>
      <c r="I52" s="2">
        <f>8/35*G52*100</f>
        <v>2.354285714285719</v>
      </c>
    </row>
    <row r="53" spans="2:9" x14ac:dyDescent="0.3">
      <c r="B53">
        <v>2</v>
      </c>
      <c r="C53">
        <v>1.35</v>
      </c>
      <c r="D53">
        <f>D52*1.03</f>
        <v>1.0609</v>
      </c>
      <c r="E53">
        <f>E52*1.03</f>
        <v>1.1669900000000002</v>
      </c>
      <c r="F53" s="6">
        <f t="shared" si="7"/>
        <v>0.28910000000000013</v>
      </c>
      <c r="G53" s="6">
        <f t="shared" si="8"/>
        <v>0.10609000000000024</v>
      </c>
      <c r="H53" s="2">
        <f t="shared" ref="H53:H72" si="9">8/35*F53*100</f>
        <v>6.6080000000000023</v>
      </c>
      <c r="I53" s="2">
        <f t="shared" ref="I53:I72" si="10">8/35*G53*100</f>
        <v>2.4249142857142911</v>
      </c>
    </row>
    <row r="54" spans="2:9" x14ac:dyDescent="0.3">
      <c r="B54">
        <v>3</v>
      </c>
      <c r="C54">
        <v>1.35</v>
      </c>
      <c r="D54">
        <f t="shared" ref="D54:D72" si="11">D53*1.03</f>
        <v>1.092727</v>
      </c>
      <c r="E54">
        <f t="shared" ref="E54:E72" si="12">E53*1.03</f>
        <v>1.2019997000000002</v>
      </c>
      <c r="F54" s="6">
        <f t="shared" si="7"/>
        <v>0.25727300000000008</v>
      </c>
      <c r="G54" s="6">
        <f t="shared" si="8"/>
        <v>0.10927270000000022</v>
      </c>
      <c r="H54" s="2">
        <f t="shared" si="9"/>
        <v>5.8805257142857164</v>
      </c>
      <c r="I54" s="2">
        <f t="shared" si="10"/>
        <v>2.4976617142857194</v>
      </c>
    </row>
    <row r="55" spans="2:9" x14ac:dyDescent="0.3">
      <c r="B55">
        <v>4</v>
      </c>
      <c r="C55">
        <v>1.35</v>
      </c>
      <c r="D55">
        <f t="shared" si="11"/>
        <v>1.1255088100000001</v>
      </c>
      <c r="E55">
        <f t="shared" si="12"/>
        <v>1.2380596910000004</v>
      </c>
      <c r="F55" s="6">
        <f t="shared" si="7"/>
        <v>0.22449118999999995</v>
      </c>
      <c r="G55" s="6">
        <f t="shared" si="8"/>
        <v>0.11255088100000021</v>
      </c>
      <c r="H55" s="2">
        <f t="shared" si="9"/>
        <v>5.1312271999999988</v>
      </c>
      <c r="I55" s="2">
        <f t="shared" si="10"/>
        <v>2.5725915657142906</v>
      </c>
    </row>
    <row r="56" spans="2:9" x14ac:dyDescent="0.3">
      <c r="B56">
        <v>5</v>
      </c>
      <c r="C56">
        <v>1.35</v>
      </c>
      <c r="D56">
        <f t="shared" si="11"/>
        <v>1.1592740743000001</v>
      </c>
      <c r="E56">
        <f t="shared" si="12"/>
        <v>1.2752014817300004</v>
      </c>
      <c r="F56" s="6">
        <f t="shared" si="7"/>
        <v>0.19072592570000002</v>
      </c>
      <c r="G56" s="6">
        <f t="shared" si="8"/>
        <v>0.1159274074300003</v>
      </c>
      <c r="H56" s="2">
        <f t="shared" si="9"/>
        <v>4.3594497302857143</v>
      </c>
      <c r="I56" s="2">
        <f t="shared" si="10"/>
        <v>2.6497693126857209</v>
      </c>
    </row>
    <row r="57" spans="2:9" x14ac:dyDescent="0.3">
      <c r="B57">
        <v>6</v>
      </c>
      <c r="C57">
        <v>1.35</v>
      </c>
      <c r="D57">
        <f t="shared" si="11"/>
        <v>1.1940522965290001</v>
      </c>
      <c r="E57">
        <f t="shared" si="12"/>
        <v>1.3134575261819004</v>
      </c>
      <c r="F57" s="6">
        <f t="shared" si="7"/>
        <v>0.15594770347099995</v>
      </c>
      <c r="G57" s="6">
        <f t="shared" si="8"/>
        <v>0.11940522965290024</v>
      </c>
      <c r="H57" s="2">
        <f t="shared" si="9"/>
        <v>3.564518936479999</v>
      </c>
      <c r="I57" s="2">
        <f t="shared" si="10"/>
        <v>2.7292623920662908</v>
      </c>
    </row>
    <row r="58" spans="2:9" x14ac:dyDescent="0.3">
      <c r="B58">
        <v>7</v>
      </c>
      <c r="C58">
        <v>1.35</v>
      </c>
      <c r="D58">
        <f t="shared" si="11"/>
        <v>1.2298738654248702</v>
      </c>
      <c r="E58">
        <f t="shared" si="12"/>
        <v>1.3528612519673575</v>
      </c>
      <c r="F58" s="6">
        <f t="shared" si="7"/>
        <v>0.12012613457512988</v>
      </c>
      <c r="G58" s="6">
        <f t="shared" si="8"/>
        <v>0.12298738654248731</v>
      </c>
      <c r="H58" s="2">
        <f t="shared" si="9"/>
        <v>2.7457402188601114</v>
      </c>
      <c r="I58" s="2">
        <f t="shared" si="10"/>
        <v>2.8111402638282814</v>
      </c>
    </row>
    <row r="59" spans="2:9" x14ac:dyDescent="0.3">
      <c r="B59">
        <v>8</v>
      </c>
      <c r="C59">
        <v>1.35</v>
      </c>
      <c r="D59">
        <f t="shared" si="11"/>
        <v>1.2667700813876164</v>
      </c>
      <c r="E59">
        <f t="shared" si="12"/>
        <v>1.3934470895263782</v>
      </c>
      <c r="F59" s="6">
        <f t="shared" si="7"/>
        <v>8.3229918612383713E-2</v>
      </c>
      <c r="G59" s="6">
        <f t="shared" si="8"/>
        <v>0.12667700813876182</v>
      </c>
      <c r="H59" s="2">
        <f t="shared" si="9"/>
        <v>1.9023981397116276</v>
      </c>
      <c r="I59" s="2">
        <f t="shared" si="10"/>
        <v>2.8954744717431273</v>
      </c>
    </row>
    <row r="60" spans="2:9" x14ac:dyDescent="0.3">
      <c r="B60">
        <v>9</v>
      </c>
      <c r="C60">
        <v>1.35</v>
      </c>
      <c r="D60">
        <f t="shared" si="11"/>
        <v>1.3047731838292449</v>
      </c>
      <c r="E60">
        <f t="shared" si="12"/>
        <v>1.4352505022121695</v>
      </c>
      <c r="F60" s="6">
        <f t="shared" si="7"/>
        <v>4.5226816170755191E-2</v>
      </c>
      <c r="G60" s="6">
        <f t="shared" si="8"/>
        <v>0.13047731838292465</v>
      </c>
      <c r="H60" s="2">
        <f t="shared" si="9"/>
        <v>1.03375579818869</v>
      </c>
      <c r="I60" s="2">
        <f t="shared" si="10"/>
        <v>2.9823387058954203</v>
      </c>
    </row>
    <row r="61" spans="2:9" x14ac:dyDescent="0.3">
      <c r="B61">
        <v>10</v>
      </c>
      <c r="C61">
        <v>1.35</v>
      </c>
      <c r="D61">
        <f t="shared" si="11"/>
        <v>1.3439163793441222</v>
      </c>
      <c r="E61">
        <f t="shared" si="12"/>
        <v>1.4783080172785346</v>
      </c>
      <c r="F61" s="6">
        <f t="shared" si="7"/>
        <v>6.0836206558778638E-3</v>
      </c>
      <c r="G61" s="6">
        <f t="shared" si="8"/>
        <v>0.13439163793441233</v>
      </c>
      <c r="H61" s="2">
        <f t="shared" si="9"/>
        <v>0.13905418642006545</v>
      </c>
      <c r="I61" s="2">
        <f t="shared" si="10"/>
        <v>3.0718088670722818</v>
      </c>
    </row>
    <row r="62" spans="2:9" x14ac:dyDescent="0.3">
      <c r="B62">
        <v>11</v>
      </c>
      <c r="C62">
        <f t="shared" ref="C62:C72" si="13">D62</f>
        <v>1.3842338707244459</v>
      </c>
      <c r="D62">
        <f t="shared" si="11"/>
        <v>1.3842338707244459</v>
      </c>
      <c r="E62">
        <f t="shared" si="12"/>
        <v>1.5226572577968907</v>
      </c>
      <c r="F62" s="6">
        <f t="shared" si="7"/>
        <v>0</v>
      </c>
      <c r="G62" s="6">
        <f t="shared" si="8"/>
        <v>0.13842338707244473</v>
      </c>
      <c r="H62" s="2">
        <f t="shared" si="9"/>
        <v>0</v>
      </c>
      <c r="I62" s="2">
        <f t="shared" si="10"/>
        <v>3.1639631330844504</v>
      </c>
    </row>
    <row r="63" spans="2:9" x14ac:dyDescent="0.3">
      <c r="B63">
        <v>12</v>
      </c>
      <c r="C63">
        <f t="shared" si="13"/>
        <v>1.4257608868461793</v>
      </c>
      <c r="D63">
        <f t="shared" si="11"/>
        <v>1.4257608868461793</v>
      </c>
      <c r="E63">
        <f t="shared" si="12"/>
        <v>1.5683369755307974</v>
      </c>
      <c r="F63" s="6">
        <f t="shared" si="7"/>
        <v>0</v>
      </c>
      <c r="G63" s="6">
        <f t="shared" si="8"/>
        <v>0.14257608868461813</v>
      </c>
      <c r="H63" s="2">
        <f t="shared" si="9"/>
        <v>0</v>
      </c>
      <c r="I63" s="2">
        <f t="shared" si="10"/>
        <v>3.2588820270769854</v>
      </c>
    </row>
    <row r="64" spans="2:9" x14ac:dyDescent="0.3">
      <c r="B64">
        <v>13</v>
      </c>
      <c r="C64">
        <f t="shared" si="13"/>
        <v>1.4685337134515648</v>
      </c>
      <c r="D64">
        <f t="shared" si="11"/>
        <v>1.4685337134515648</v>
      </c>
      <c r="E64">
        <f t="shared" si="12"/>
        <v>1.6153870847967213</v>
      </c>
      <c r="F64" s="6">
        <f t="shared" si="7"/>
        <v>0</v>
      </c>
      <c r="G64" s="6">
        <f t="shared" si="8"/>
        <v>0.14685337134515652</v>
      </c>
      <c r="H64" s="2">
        <f t="shared" si="9"/>
        <v>0</v>
      </c>
      <c r="I64" s="2">
        <f t="shared" si="10"/>
        <v>3.3566484878892919</v>
      </c>
    </row>
    <row r="65" spans="2:9" x14ac:dyDescent="0.3">
      <c r="B65">
        <v>14</v>
      </c>
      <c r="C65">
        <f t="shared" si="13"/>
        <v>1.5125897248551119</v>
      </c>
      <c r="D65">
        <f t="shared" si="11"/>
        <v>1.5125897248551119</v>
      </c>
      <c r="E65">
        <f t="shared" si="12"/>
        <v>1.663848697340623</v>
      </c>
      <c r="F65" s="6">
        <f t="shared" si="7"/>
        <v>0</v>
      </c>
      <c r="G65" s="6">
        <f t="shared" si="8"/>
        <v>0.15125897248551112</v>
      </c>
      <c r="H65" s="2">
        <f t="shared" si="9"/>
        <v>0</v>
      </c>
      <c r="I65" s="2">
        <f t="shared" si="10"/>
        <v>3.4573479425259688</v>
      </c>
    </row>
    <row r="66" spans="2:9" x14ac:dyDescent="0.3">
      <c r="B66">
        <v>15</v>
      </c>
      <c r="C66">
        <f t="shared" si="13"/>
        <v>1.5579674166007653</v>
      </c>
      <c r="D66">
        <f t="shared" si="11"/>
        <v>1.5579674166007653</v>
      </c>
      <c r="E66">
        <f t="shared" si="12"/>
        <v>1.7137641582608418</v>
      </c>
      <c r="F66" s="6">
        <f t="shared" si="7"/>
        <v>0</v>
      </c>
      <c r="G66" s="6">
        <f t="shared" si="8"/>
        <v>0.15579674166007651</v>
      </c>
      <c r="H66" s="2">
        <f t="shared" si="9"/>
        <v>0</v>
      </c>
      <c r="I66" s="2">
        <f t="shared" si="10"/>
        <v>3.5610683808017485</v>
      </c>
    </row>
    <row r="67" spans="2:9" x14ac:dyDescent="0.3">
      <c r="B67">
        <v>16</v>
      </c>
      <c r="C67">
        <f t="shared" si="13"/>
        <v>1.6047064390987884</v>
      </c>
      <c r="D67">
        <f t="shared" si="11"/>
        <v>1.6047064390987884</v>
      </c>
      <c r="E67">
        <f t="shared" si="12"/>
        <v>1.765177083008667</v>
      </c>
      <c r="F67" s="6">
        <f t="shared" si="7"/>
        <v>0</v>
      </c>
      <c r="G67" s="6">
        <f t="shared" si="8"/>
        <v>0.16047064390987864</v>
      </c>
      <c r="H67" s="2">
        <f t="shared" si="9"/>
        <v>0</v>
      </c>
      <c r="I67" s="2">
        <f t="shared" si="10"/>
        <v>3.6679004322257973</v>
      </c>
    </row>
    <row r="68" spans="2:9" x14ac:dyDescent="0.3">
      <c r="B68">
        <v>17</v>
      </c>
      <c r="C68">
        <f t="shared" si="13"/>
        <v>1.652847632271752</v>
      </c>
      <c r="D68">
        <f t="shared" si="11"/>
        <v>1.652847632271752</v>
      </c>
      <c r="E68">
        <f t="shared" si="12"/>
        <v>1.818132395498927</v>
      </c>
      <c r="F68" s="6">
        <f t="shared" si="7"/>
        <v>0</v>
      </c>
      <c r="G68" s="6">
        <f t="shared" si="8"/>
        <v>0.165284763227175</v>
      </c>
      <c r="H68" s="2">
        <f t="shared" si="9"/>
        <v>0</v>
      </c>
      <c r="I68" s="2">
        <f t="shared" si="10"/>
        <v>3.7779374451925718</v>
      </c>
    </row>
    <row r="69" spans="2:9" x14ac:dyDescent="0.3">
      <c r="B69">
        <v>18</v>
      </c>
      <c r="C69">
        <f t="shared" si="13"/>
        <v>1.7024330612399046</v>
      </c>
      <c r="D69">
        <f t="shared" si="11"/>
        <v>1.7024330612399046</v>
      </c>
      <c r="E69">
        <f t="shared" si="12"/>
        <v>1.8726763673638949</v>
      </c>
      <c r="F69" s="6">
        <f t="shared" si="7"/>
        <v>0</v>
      </c>
      <c r="G69" s="6">
        <f t="shared" si="8"/>
        <v>0.1702433061239903</v>
      </c>
      <c r="H69" s="2">
        <f t="shared" si="9"/>
        <v>0</v>
      </c>
      <c r="I69" s="2">
        <f t="shared" si="10"/>
        <v>3.8912755685483496</v>
      </c>
    </row>
    <row r="70" spans="2:9" x14ac:dyDescent="0.3">
      <c r="B70">
        <v>19</v>
      </c>
      <c r="C70">
        <f t="shared" si="13"/>
        <v>1.7535060530771018</v>
      </c>
      <c r="D70">
        <f t="shared" si="11"/>
        <v>1.7535060530771018</v>
      </c>
      <c r="E70">
        <f t="shared" si="12"/>
        <v>1.9288566583848117</v>
      </c>
      <c r="F70" s="6">
        <f t="shared" si="7"/>
        <v>0</v>
      </c>
      <c r="G70" s="6">
        <f t="shared" si="8"/>
        <v>0.17535060530770985</v>
      </c>
      <c r="H70" s="2">
        <f t="shared" si="9"/>
        <v>0</v>
      </c>
      <c r="I70" s="2">
        <f t="shared" si="10"/>
        <v>4.0080138356047961</v>
      </c>
    </row>
    <row r="71" spans="2:9" x14ac:dyDescent="0.3">
      <c r="B71">
        <v>20</v>
      </c>
      <c r="C71">
        <f t="shared" si="13"/>
        <v>1.806111234669415</v>
      </c>
      <c r="D71">
        <f t="shared" si="11"/>
        <v>1.806111234669415</v>
      </c>
      <c r="E71">
        <f t="shared" si="12"/>
        <v>1.986722358136356</v>
      </c>
      <c r="F71" s="6">
        <f t="shared" si="7"/>
        <v>0</v>
      </c>
      <c r="G71" s="6">
        <f t="shared" si="8"/>
        <v>0.18061112346694097</v>
      </c>
      <c r="H71" s="2">
        <f t="shared" si="9"/>
        <v>0</v>
      </c>
      <c r="I71" s="2">
        <f t="shared" si="10"/>
        <v>4.1282542506729367</v>
      </c>
    </row>
    <row r="72" spans="2:9" x14ac:dyDescent="0.3">
      <c r="B72">
        <v>21</v>
      </c>
      <c r="C72">
        <f t="shared" si="13"/>
        <v>1.8602945717094976</v>
      </c>
      <c r="D72">
        <f t="shared" si="11"/>
        <v>1.8602945717094976</v>
      </c>
      <c r="E72">
        <f t="shared" si="12"/>
        <v>2.0463240288804467</v>
      </c>
      <c r="F72" s="6">
        <f t="shared" si="7"/>
        <v>0</v>
      </c>
      <c r="G72" s="6">
        <f t="shared" si="8"/>
        <v>0.1860294571709491</v>
      </c>
      <c r="H72" s="2">
        <f t="shared" si="9"/>
        <v>0</v>
      </c>
      <c r="I72" s="2">
        <f t="shared" si="10"/>
        <v>4.2521018781931224</v>
      </c>
    </row>
    <row r="73" spans="2:9" x14ac:dyDescent="0.3">
      <c r="F73" s="5">
        <f>SUM(F52:F72)</f>
        <v>1.6922043091851469</v>
      </c>
      <c r="G73" s="5">
        <f>SUM(G52:G72)</f>
        <v>2.9536780295359382</v>
      </c>
      <c r="H73" s="2">
        <f>SUM(H52:H72)</f>
        <v>38.67895563851765</v>
      </c>
      <c r="I73" s="2">
        <f>SUM(I52:I72)</f>
        <v>67.512640675107164</v>
      </c>
    </row>
    <row r="74" spans="2:9" x14ac:dyDescent="0.3">
      <c r="F74" s="5"/>
      <c r="G74" s="5"/>
      <c r="H74" s="2"/>
      <c r="I74" s="2"/>
    </row>
    <row r="75" spans="2:9" x14ac:dyDescent="0.3">
      <c r="F75" s="5"/>
      <c r="G75" s="5"/>
      <c r="H75" s="2"/>
      <c r="I75" s="2"/>
    </row>
    <row r="76" spans="2:9" x14ac:dyDescent="0.3">
      <c r="C76" t="s">
        <v>36</v>
      </c>
      <c r="D76" t="s">
        <v>37</v>
      </c>
    </row>
    <row r="78" spans="2:9" s="7" customFormat="1" ht="43.2" x14ac:dyDescent="0.3">
      <c r="B78" s="7" t="s">
        <v>29</v>
      </c>
      <c r="C78" s="7" t="s">
        <v>30</v>
      </c>
      <c r="D78" s="8" t="s">
        <v>31</v>
      </c>
    </row>
    <row r="79" spans="2:9" x14ac:dyDescent="0.3">
      <c r="B79" t="s">
        <v>21</v>
      </c>
      <c r="C79" s="6">
        <v>0.27500000000000002</v>
      </c>
      <c r="D79" s="9">
        <v>0.375</v>
      </c>
    </row>
    <row r="80" spans="2:9" x14ac:dyDescent="0.3">
      <c r="B80" t="s">
        <v>22</v>
      </c>
      <c r="C80" s="6">
        <v>0.22500000000000001</v>
      </c>
      <c r="D80" s="9">
        <v>0.32500000000000001</v>
      </c>
    </row>
    <row r="81" spans="2:4" x14ac:dyDescent="0.3">
      <c r="B81" t="s">
        <v>23</v>
      </c>
      <c r="C81" s="6">
        <v>0.17499999999999999</v>
      </c>
      <c r="D81" s="9">
        <v>0.27500000000000002</v>
      </c>
    </row>
    <row r="82" spans="2:4" x14ac:dyDescent="0.3">
      <c r="B82" t="s">
        <v>24</v>
      </c>
      <c r="C82" s="6">
        <v>0.15</v>
      </c>
      <c r="D82" s="9">
        <v>0.25</v>
      </c>
    </row>
    <row r="83" spans="2:4" x14ac:dyDescent="0.3">
      <c r="B83" t="s">
        <v>25</v>
      </c>
      <c r="C83" s="6">
        <v>0.125</v>
      </c>
      <c r="D83" s="9">
        <v>0.22500000000000001</v>
      </c>
    </row>
    <row r="84" spans="2:4" x14ac:dyDescent="0.3">
      <c r="B84" t="s">
        <v>26</v>
      </c>
      <c r="C84" s="6">
        <v>0.125</v>
      </c>
      <c r="D84" s="9">
        <v>0.22500000000000001</v>
      </c>
    </row>
    <row r="85" spans="2:4" x14ac:dyDescent="0.3">
      <c r="B85" t="s">
        <v>27</v>
      </c>
      <c r="C85" s="6">
        <v>0.125</v>
      </c>
      <c r="D85" s="9">
        <v>0.375</v>
      </c>
    </row>
    <row r="86" spans="2:4" x14ac:dyDescent="0.3">
      <c r="B86" t="s">
        <v>28</v>
      </c>
      <c r="C86" s="6">
        <v>7.4999999999999997E-2</v>
      </c>
      <c r="D86" s="9">
        <v>0.17499999999999999</v>
      </c>
    </row>
    <row r="87" spans="2:4" x14ac:dyDescent="0.3">
      <c r="D87" s="10"/>
    </row>
    <row r="88" spans="2:4" ht="28.8" x14ac:dyDescent="0.3">
      <c r="B88" s="7" t="s">
        <v>32</v>
      </c>
      <c r="C88" s="7" t="s">
        <v>33</v>
      </c>
      <c r="D88" s="8" t="s">
        <v>34</v>
      </c>
    </row>
    <row r="89" spans="2:4" x14ac:dyDescent="0.3">
      <c r="B89" t="s">
        <v>21</v>
      </c>
      <c r="C89" s="6">
        <v>0.3</v>
      </c>
      <c r="D89" s="9">
        <v>0.4</v>
      </c>
    </row>
    <row r="90" spans="2:4" x14ac:dyDescent="0.3">
      <c r="B90" t="s">
        <v>22</v>
      </c>
      <c r="C90" s="6">
        <v>0.25</v>
      </c>
      <c r="D90" s="9">
        <v>0.35</v>
      </c>
    </row>
    <row r="91" spans="2:4" x14ac:dyDescent="0.3">
      <c r="B91" t="s">
        <v>23</v>
      </c>
      <c r="C91" s="6">
        <v>0.2</v>
      </c>
      <c r="D91" s="9">
        <v>0.3</v>
      </c>
    </row>
    <row r="92" spans="2:4" x14ac:dyDescent="0.3">
      <c r="B92" t="s">
        <v>24</v>
      </c>
      <c r="C92" s="6">
        <v>0.17499999999999999</v>
      </c>
      <c r="D92" s="9">
        <v>0.27500000000000002</v>
      </c>
    </row>
    <row r="93" spans="2:4" x14ac:dyDescent="0.3">
      <c r="B93" t="s">
        <v>25</v>
      </c>
      <c r="C93" s="6">
        <v>0.15</v>
      </c>
      <c r="D93" s="9">
        <v>0.25</v>
      </c>
    </row>
    <row r="94" spans="2:4" x14ac:dyDescent="0.3">
      <c r="B94" t="s">
        <v>26</v>
      </c>
      <c r="C94" s="6">
        <v>0.15</v>
      </c>
      <c r="D94" s="9">
        <v>0.25</v>
      </c>
    </row>
    <row r="95" spans="2:4" x14ac:dyDescent="0.3">
      <c r="B95" t="s">
        <v>27</v>
      </c>
      <c r="C95" s="6">
        <v>0.15</v>
      </c>
      <c r="D95" s="9">
        <v>0.4</v>
      </c>
    </row>
    <row r="96" spans="2:4" x14ac:dyDescent="0.3">
      <c r="B96" t="s">
        <v>28</v>
      </c>
      <c r="C96" s="6">
        <v>0.1</v>
      </c>
      <c r="D96" s="9">
        <v>0.2</v>
      </c>
    </row>
  </sheetData>
  <mergeCells count="1">
    <mergeCell ref="B15:D15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Steinhoff</dc:creator>
  <cp:lastModifiedBy>Bernd Steinhoff</cp:lastModifiedBy>
  <dcterms:created xsi:type="dcterms:W3CDTF">2019-09-23T11:32:10Z</dcterms:created>
  <dcterms:modified xsi:type="dcterms:W3CDTF">2019-10-25T09:22:38Z</dcterms:modified>
</cp:coreProperties>
</file>